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2" windowWidth="19440" windowHeight="12840"/>
  </bookViews>
  <sheets>
    <sheet name="Combined Calculators" sheetId="1" r:id="rId1"/>
  </sheets>
  <externalReferences>
    <externalReference r:id="rId2"/>
    <externalReference r:id="rId3"/>
  </externalReferences>
  <definedNames>
    <definedName name="cepp">'[1]Present Calculations'!$AA$4:$AA$14</definedName>
    <definedName name="cesize">'[1]Present Calculations'!$Z$4:$Z$14</definedName>
    <definedName name="CS">'Combined Calculators'!$AQ$4:$AQ$14</definedName>
    <definedName name="CSP">'Combined Calculators'!$AR$4:$AR$14</definedName>
    <definedName name="LIK">'Combined Calculators'!$BA$4:$BA$8</definedName>
    <definedName name="like">'[1]Present Calculations'!$AF$4:$AF$8</definedName>
    <definedName name="likepp">'[1]Present Calculations'!$AG$4:$AG$8</definedName>
    <definedName name="LIKP">'Combined Calculators'!$BB$4:$BB$8</definedName>
    <definedName name="minesize">'[1]Present Calculations'!$X$4:$X$19</definedName>
    <definedName name="minesizepp">'[1]Present Calculations'!$Y$4:$Y$19</definedName>
    <definedName name="MS">'Combined Calculators'!$AN$4:$AN$19</definedName>
    <definedName name="MSP">'Combined Calculators'!$AO$4:$AO$19</definedName>
    <definedName name="neg">'[1]Present Calculations'!$AD$4:$AD$8</definedName>
    <definedName name="NEGL">'Combined Calculators'!$AW$4:$AW$8</definedName>
    <definedName name="NEGLP">'Combined Calculators'!$AX$4:$AX$8</definedName>
    <definedName name="negpp">'[1]Present Calculations'!$AE$4:$AE$8</definedName>
    <definedName name="PA">'Combined Calculators'!$BI$4:$BI$14</definedName>
    <definedName name="PAP">'Combined Calculators'!$BJ$4:$BJ$14</definedName>
    <definedName name="PCE">'[1]Proposed Calculations'!$AD$3:$AD$8</definedName>
    <definedName name="PCEP">'[1]Proposed Calculations'!$AE$3:$AE$8</definedName>
    <definedName name="PCSP">'Combined Calculators'!$AS$4:$AS$14</definedName>
    <definedName name="Penalty">'[1]Present Calculations'!$V$4:$V$188</definedName>
    <definedName name="personpp">'[1]Present Calculations'!$AK$4:$AK$14</definedName>
    <definedName name="persons">'[1]Present Calculations'!$AJ$4:$AJ$14</definedName>
    <definedName name="PLike">'[1]Proposed Calculations'!$AJ$3:$AJ$6</definedName>
    <definedName name="PLikeP">'[1]Proposed Calculations'!$AK$3:$AK$6</definedName>
    <definedName name="PLIKP">'Combined Calculators'!$BC$4:$BC$8</definedName>
    <definedName name="PMineSize">'[1]Proposed Calculations'!$AB$3:$AB$8</definedName>
    <definedName name="PMineSizeP">'[1]Proposed Calculations'!$AC$3:$AC$8</definedName>
    <definedName name="PMSP">'Combined Calculators'!$AP$4:$AP$19</definedName>
    <definedName name="PNeg">'[1]Proposed Calculations'!$AH$3:$AH$6</definedName>
    <definedName name="PNEGLP">'Combined Calculators'!$AY$4:$AY$8</definedName>
    <definedName name="PNegP">'[1]Proposed Calculations'!$AI$3:$AI$6</definedName>
    <definedName name="Points">'[1]Present Calculations'!$U$4:$U$188</definedName>
    <definedName name="PPAP">'Combined Calculators'!$BK$4:$BK$14</definedName>
    <definedName name="PPenalty">'[1]Proposed Calculations'!$Z$3:$Z$46</definedName>
    <definedName name="PPoints">'[1]Proposed Calculations'!$Y$3:$Y$46</definedName>
    <definedName name="PRVP">'Combined Calculators'!$BS$4:$BS$24</definedName>
    <definedName name="PSev">'[1]Proposed Calculations'!$AL$3:$AL$6</definedName>
    <definedName name="PSEVEP">'Combined Calculators'!$BG$4:$BG$7</definedName>
    <definedName name="PSevP">'[1]Proposed Calculations'!$AM$3:$AM$6</definedName>
    <definedName name="PTPPM">'Combined Calculators'!$AJ$4:$AJ$207</definedName>
    <definedName name="PVPIDP">'Combined Calculators'!$BP$4:$BP$14</definedName>
    <definedName name="RV">'Combined Calculators'!$BQ$4:$BQ$24</definedName>
    <definedName name="RVP">'Combined Calculators'!$BR$4:$BR$24</definedName>
    <definedName name="sev">'[1]Present Calculations'!$AH$4:$AH$7</definedName>
    <definedName name="SEVE">'Combined Calculators'!$BE$4:$BE$7</definedName>
    <definedName name="SEVEP">'Combined Calculators'!$BF$4:$BF$7</definedName>
    <definedName name="sevpp">'[1]Present Calculations'!$AI$4:$AI$7</definedName>
    <definedName name="TPP">'Combined Calculators'!$AH$4:$AH$207</definedName>
    <definedName name="TPPM">'Combined Calculators'!$AI$4:$AI$207</definedName>
    <definedName name="VPID">'Combined Calculators'!$BN$4:$BN$14</definedName>
    <definedName name="VPIDP">'Combined Calculators'!$BO$4:$BO$14</definedName>
    <definedName name="x10A">[2]Citation!$D$19</definedName>
    <definedName name="x10B">[2]Citation!$D$20</definedName>
    <definedName name="x10C">[2]Citation!$D$21</definedName>
    <definedName name="x10D">[2]Citation!$H$21</definedName>
    <definedName name="x11a">[2]Citation!$D$22</definedName>
    <definedName name="x8a">[2]Citation!$A$9</definedName>
    <definedName name="x9c">[2]Citation!$H$18</definedName>
  </definedNames>
  <calcPr calcId="145621"/>
</workbook>
</file>

<file path=xl/calcChain.xml><?xml version="1.0" encoding="utf-8"?>
<calcChain xmlns="http://schemas.openxmlformats.org/spreadsheetml/2006/main">
  <c r="D95" i="1" l="1"/>
  <c r="I95" i="1"/>
  <c r="K95" i="1"/>
  <c r="M95" i="1"/>
  <c r="N95" i="1"/>
  <c r="P95" i="1"/>
  <c r="Q95" i="1"/>
  <c r="S95" i="1"/>
  <c r="T95" i="1"/>
  <c r="V95" i="1"/>
  <c r="W95" i="1"/>
  <c r="D96" i="1"/>
  <c r="I96" i="1"/>
  <c r="K96" i="1"/>
  <c r="M96" i="1"/>
  <c r="N96" i="1"/>
  <c r="P96" i="1"/>
  <c r="Q96" i="1"/>
  <c r="S96" i="1"/>
  <c r="T96" i="1"/>
  <c r="V96" i="1"/>
  <c r="W96" i="1"/>
  <c r="D97" i="1"/>
  <c r="I97" i="1"/>
  <c r="K97" i="1"/>
  <c r="M97" i="1"/>
  <c r="N97" i="1"/>
  <c r="P97" i="1"/>
  <c r="Q97" i="1"/>
  <c r="S97" i="1"/>
  <c r="T97" i="1"/>
  <c r="V97" i="1"/>
  <c r="W97" i="1"/>
  <c r="D98" i="1"/>
  <c r="I98" i="1"/>
  <c r="K98" i="1"/>
  <c r="M98" i="1"/>
  <c r="N98" i="1"/>
  <c r="P98" i="1"/>
  <c r="Q98" i="1"/>
  <c r="S98" i="1"/>
  <c r="T98" i="1"/>
  <c r="V98" i="1"/>
  <c r="W98" i="1"/>
  <c r="D69" i="1"/>
  <c r="I69" i="1"/>
  <c r="K69" i="1"/>
  <c r="M69" i="1"/>
  <c r="N69" i="1"/>
  <c r="P69" i="1"/>
  <c r="Q69" i="1"/>
  <c r="S69" i="1"/>
  <c r="T69" i="1"/>
  <c r="V69" i="1"/>
  <c r="W69" i="1"/>
  <c r="D70" i="1"/>
  <c r="I70" i="1"/>
  <c r="K70" i="1"/>
  <c r="M70" i="1"/>
  <c r="N70" i="1"/>
  <c r="P70" i="1"/>
  <c r="Q70" i="1"/>
  <c r="S70" i="1"/>
  <c r="T70" i="1"/>
  <c r="V70" i="1"/>
  <c r="W70" i="1"/>
  <c r="D71" i="1"/>
  <c r="I71" i="1"/>
  <c r="K71" i="1"/>
  <c r="M71" i="1"/>
  <c r="N71" i="1"/>
  <c r="P71" i="1"/>
  <c r="Q71" i="1"/>
  <c r="S71" i="1"/>
  <c r="T71" i="1"/>
  <c r="V71" i="1"/>
  <c r="W71" i="1"/>
  <c r="D72" i="1"/>
  <c r="I72" i="1"/>
  <c r="K72" i="1"/>
  <c r="M72" i="1"/>
  <c r="N72" i="1"/>
  <c r="P72" i="1"/>
  <c r="Q72" i="1"/>
  <c r="S72" i="1"/>
  <c r="T72" i="1"/>
  <c r="V72" i="1"/>
  <c r="W72" i="1" s="1"/>
  <c r="D73" i="1"/>
  <c r="I73" i="1"/>
  <c r="K73" i="1"/>
  <c r="M73" i="1"/>
  <c r="N73" i="1"/>
  <c r="P73" i="1"/>
  <c r="Q73" i="1"/>
  <c r="S73" i="1"/>
  <c r="T73" i="1"/>
  <c r="V73" i="1"/>
  <c r="W73" i="1" s="1"/>
  <c r="D74" i="1"/>
  <c r="I74" i="1"/>
  <c r="K74" i="1"/>
  <c r="M74" i="1"/>
  <c r="N74" i="1"/>
  <c r="P74" i="1"/>
  <c r="Q74" i="1"/>
  <c r="S74" i="1"/>
  <c r="T74" i="1"/>
  <c r="V74" i="1"/>
  <c r="W74" i="1"/>
  <c r="D75" i="1"/>
  <c r="I75" i="1"/>
  <c r="K75" i="1"/>
  <c r="M75" i="1"/>
  <c r="N75" i="1"/>
  <c r="P75" i="1"/>
  <c r="Q75" i="1"/>
  <c r="S75" i="1"/>
  <c r="T75" i="1"/>
  <c r="V75" i="1"/>
  <c r="W75" i="1"/>
  <c r="D76" i="1"/>
  <c r="I76" i="1"/>
  <c r="K76" i="1"/>
  <c r="M76" i="1"/>
  <c r="N76" i="1"/>
  <c r="P76" i="1"/>
  <c r="Q76" i="1"/>
  <c r="S76" i="1"/>
  <c r="T76" i="1"/>
  <c r="V76" i="1"/>
  <c r="W76" i="1"/>
  <c r="D77" i="1"/>
  <c r="I77" i="1"/>
  <c r="K77" i="1"/>
  <c r="M77" i="1"/>
  <c r="N77" i="1"/>
  <c r="P77" i="1"/>
  <c r="Q77" i="1"/>
  <c r="S77" i="1"/>
  <c r="T77" i="1"/>
  <c r="V77" i="1"/>
  <c r="W77" i="1"/>
  <c r="D78" i="1"/>
  <c r="I78" i="1"/>
  <c r="K78" i="1"/>
  <c r="M78" i="1"/>
  <c r="N78" i="1"/>
  <c r="P78" i="1"/>
  <c r="Q78" i="1"/>
  <c r="S78" i="1"/>
  <c r="T78" i="1"/>
  <c r="V78" i="1"/>
  <c r="W78" i="1" s="1"/>
  <c r="D79" i="1"/>
  <c r="I79" i="1"/>
  <c r="K79" i="1"/>
  <c r="M79" i="1"/>
  <c r="N79" i="1"/>
  <c r="P79" i="1"/>
  <c r="Q79" i="1"/>
  <c r="S79" i="1"/>
  <c r="T79" i="1"/>
  <c r="V79" i="1"/>
  <c r="W79" i="1" s="1"/>
  <c r="D80" i="1"/>
  <c r="I80" i="1"/>
  <c r="K80" i="1"/>
  <c r="M80" i="1"/>
  <c r="N80" i="1"/>
  <c r="P80" i="1"/>
  <c r="Q80" i="1"/>
  <c r="S80" i="1"/>
  <c r="T80" i="1"/>
  <c r="V80" i="1"/>
  <c r="W80" i="1" s="1"/>
  <c r="D81" i="1"/>
  <c r="I81" i="1"/>
  <c r="K81" i="1"/>
  <c r="M81" i="1"/>
  <c r="N81" i="1"/>
  <c r="P81" i="1"/>
  <c r="Q81" i="1"/>
  <c r="S81" i="1"/>
  <c r="T81" i="1"/>
  <c r="V81" i="1"/>
  <c r="W81" i="1" s="1"/>
  <c r="D82" i="1"/>
  <c r="I82" i="1"/>
  <c r="K82" i="1"/>
  <c r="M82" i="1"/>
  <c r="N82" i="1"/>
  <c r="P82" i="1"/>
  <c r="Q82" i="1"/>
  <c r="S82" i="1"/>
  <c r="T82" i="1"/>
  <c r="V82" i="1"/>
  <c r="W82" i="1"/>
  <c r="D83" i="1"/>
  <c r="I83" i="1"/>
  <c r="K83" i="1"/>
  <c r="M83" i="1"/>
  <c r="N83" i="1"/>
  <c r="P83" i="1"/>
  <c r="Q83" i="1"/>
  <c r="S83" i="1"/>
  <c r="T83" i="1"/>
  <c r="V83" i="1"/>
  <c r="W83" i="1"/>
  <c r="D5" i="1"/>
  <c r="I5" i="1"/>
  <c r="K5" i="1"/>
  <c r="M5" i="1"/>
  <c r="N5" i="1"/>
  <c r="P5" i="1"/>
  <c r="Q5" i="1"/>
  <c r="S5" i="1"/>
  <c r="T5" i="1"/>
  <c r="V5" i="1"/>
  <c r="W5" i="1"/>
  <c r="D6" i="1"/>
  <c r="I6" i="1"/>
  <c r="K6" i="1"/>
  <c r="M6" i="1"/>
  <c r="N6" i="1"/>
  <c r="P6" i="1"/>
  <c r="Q6" i="1"/>
  <c r="S6" i="1"/>
  <c r="T6" i="1"/>
  <c r="V6" i="1"/>
  <c r="W6" i="1" s="1"/>
  <c r="D7" i="1"/>
  <c r="I7" i="1"/>
  <c r="K7" i="1"/>
  <c r="M7" i="1"/>
  <c r="N7" i="1"/>
  <c r="P7" i="1"/>
  <c r="Q7" i="1"/>
  <c r="S7" i="1"/>
  <c r="T7" i="1"/>
  <c r="V7" i="1"/>
  <c r="W7" i="1" s="1"/>
  <c r="D8" i="1"/>
  <c r="I8" i="1"/>
  <c r="K8" i="1"/>
  <c r="M8" i="1"/>
  <c r="N8" i="1"/>
  <c r="P8" i="1"/>
  <c r="Q8" i="1"/>
  <c r="S8" i="1"/>
  <c r="T8" i="1"/>
  <c r="V8" i="1"/>
  <c r="W8" i="1" s="1"/>
  <c r="D9" i="1"/>
  <c r="I9" i="1"/>
  <c r="K9" i="1"/>
  <c r="M9" i="1"/>
  <c r="N9" i="1"/>
  <c r="P9" i="1"/>
  <c r="Q9" i="1"/>
  <c r="S9" i="1"/>
  <c r="T9" i="1"/>
  <c r="V9" i="1"/>
  <c r="W9" i="1" s="1"/>
  <c r="D10" i="1"/>
  <c r="I10" i="1"/>
  <c r="K10" i="1"/>
  <c r="M10" i="1"/>
  <c r="N10" i="1"/>
  <c r="P10" i="1"/>
  <c r="Q10" i="1"/>
  <c r="S10" i="1"/>
  <c r="T10" i="1"/>
  <c r="V10" i="1"/>
  <c r="W10" i="1" s="1"/>
  <c r="D11" i="1"/>
  <c r="I11" i="1"/>
  <c r="K11" i="1"/>
  <c r="M11" i="1"/>
  <c r="N11" i="1"/>
  <c r="P11" i="1"/>
  <c r="Q11" i="1"/>
  <c r="S11" i="1"/>
  <c r="T11" i="1"/>
  <c r="V11" i="1"/>
  <c r="W11" i="1" s="1"/>
  <c r="D12" i="1"/>
  <c r="I12" i="1"/>
  <c r="K12" i="1"/>
  <c r="M12" i="1"/>
  <c r="N12" i="1"/>
  <c r="P12" i="1"/>
  <c r="Q12" i="1"/>
  <c r="S12" i="1"/>
  <c r="T12" i="1"/>
  <c r="V12" i="1"/>
  <c r="W12" i="1" s="1"/>
  <c r="D13" i="1"/>
  <c r="I13" i="1"/>
  <c r="K13" i="1"/>
  <c r="M13" i="1"/>
  <c r="N13" i="1"/>
  <c r="P13" i="1"/>
  <c r="Q13" i="1"/>
  <c r="S13" i="1"/>
  <c r="T13" i="1"/>
  <c r="V13" i="1"/>
  <c r="W13" i="1" s="1"/>
  <c r="D14" i="1"/>
  <c r="I14" i="1"/>
  <c r="K14" i="1"/>
  <c r="M14" i="1"/>
  <c r="N14" i="1"/>
  <c r="P14" i="1"/>
  <c r="Q14" i="1"/>
  <c r="S14" i="1"/>
  <c r="T14" i="1"/>
  <c r="V14" i="1"/>
  <c r="W14" i="1" s="1"/>
  <c r="D15" i="1"/>
  <c r="I15" i="1"/>
  <c r="K15" i="1"/>
  <c r="M15" i="1"/>
  <c r="N15" i="1"/>
  <c r="P15" i="1"/>
  <c r="Q15" i="1"/>
  <c r="S15" i="1"/>
  <c r="T15" i="1"/>
  <c r="V15" i="1"/>
  <c r="W15" i="1" s="1"/>
  <c r="D16" i="1"/>
  <c r="I16" i="1"/>
  <c r="K16" i="1"/>
  <c r="M16" i="1"/>
  <c r="N16" i="1"/>
  <c r="P16" i="1"/>
  <c r="Q16" i="1"/>
  <c r="S16" i="1"/>
  <c r="T16" i="1"/>
  <c r="V16" i="1"/>
  <c r="W16" i="1" s="1"/>
  <c r="D17" i="1"/>
  <c r="I17" i="1"/>
  <c r="K17" i="1"/>
  <c r="M17" i="1"/>
  <c r="N17" i="1"/>
  <c r="P17" i="1"/>
  <c r="Q17" i="1"/>
  <c r="S17" i="1"/>
  <c r="T17" i="1"/>
  <c r="V17" i="1"/>
  <c r="W17" i="1" s="1"/>
  <c r="D18" i="1"/>
  <c r="I18" i="1"/>
  <c r="K18" i="1"/>
  <c r="M18" i="1"/>
  <c r="N18" i="1"/>
  <c r="P18" i="1"/>
  <c r="Q18" i="1"/>
  <c r="S18" i="1"/>
  <c r="T18" i="1"/>
  <c r="V18" i="1"/>
  <c r="W18" i="1"/>
  <c r="D19" i="1"/>
  <c r="I19" i="1"/>
  <c r="K19" i="1"/>
  <c r="M19" i="1"/>
  <c r="N19" i="1"/>
  <c r="P19" i="1"/>
  <c r="Q19" i="1"/>
  <c r="S19" i="1"/>
  <c r="T19" i="1"/>
  <c r="V19" i="1"/>
  <c r="W19" i="1" s="1"/>
  <c r="D20" i="1"/>
  <c r="I20" i="1"/>
  <c r="K20" i="1"/>
  <c r="M20" i="1"/>
  <c r="N20" i="1"/>
  <c r="P20" i="1"/>
  <c r="Q20" i="1"/>
  <c r="S20" i="1"/>
  <c r="T20" i="1"/>
  <c r="V20" i="1"/>
  <c r="W20" i="1" s="1"/>
  <c r="D21" i="1"/>
  <c r="I21" i="1"/>
  <c r="K21" i="1"/>
  <c r="M21" i="1"/>
  <c r="N21" i="1"/>
  <c r="P21" i="1"/>
  <c r="Q21" i="1"/>
  <c r="S21" i="1"/>
  <c r="T21" i="1"/>
  <c r="V21" i="1"/>
  <c r="W21" i="1" s="1"/>
  <c r="D22" i="1"/>
  <c r="I22" i="1"/>
  <c r="K22" i="1"/>
  <c r="M22" i="1"/>
  <c r="N22" i="1"/>
  <c r="P22" i="1"/>
  <c r="Q22" i="1"/>
  <c r="S22" i="1"/>
  <c r="T22" i="1"/>
  <c r="V22" i="1"/>
  <c r="W22" i="1" s="1"/>
  <c r="D23" i="1"/>
  <c r="I23" i="1"/>
  <c r="K23" i="1"/>
  <c r="M23" i="1"/>
  <c r="N23" i="1"/>
  <c r="P23" i="1"/>
  <c r="Q23" i="1"/>
  <c r="S23" i="1"/>
  <c r="T23" i="1"/>
  <c r="V23" i="1"/>
  <c r="W23" i="1"/>
  <c r="D24" i="1"/>
  <c r="I24" i="1"/>
  <c r="K24" i="1"/>
  <c r="M24" i="1"/>
  <c r="N24" i="1"/>
  <c r="P24" i="1"/>
  <c r="Q24" i="1"/>
  <c r="S24" i="1"/>
  <c r="T24" i="1"/>
  <c r="V24" i="1"/>
  <c r="W24" i="1" s="1"/>
  <c r="D25" i="1"/>
  <c r="I25" i="1"/>
  <c r="K25" i="1"/>
  <c r="M25" i="1"/>
  <c r="N25" i="1"/>
  <c r="P25" i="1"/>
  <c r="Q25" i="1"/>
  <c r="S25" i="1"/>
  <c r="T25" i="1"/>
  <c r="V25" i="1"/>
  <c r="W25" i="1" s="1"/>
  <c r="D26" i="1"/>
  <c r="I26" i="1"/>
  <c r="K26" i="1"/>
  <c r="M26" i="1"/>
  <c r="N26" i="1"/>
  <c r="P26" i="1"/>
  <c r="Q26" i="1"/>
  <c r="S26" i="1"/>
  <c r="T26" i="1"/>
  <c r="V26" i="1"/>
  <c r="W26" i="1"/>
  <c r="D27" i="1"/>
  <c r="I27" i="1"/>
  <c r="K27" i="1"/>
  <c r="M27" i="1"/>
  <c r="N27" i="1"/>
  <c r="P27" i="1"/>
  <c r="Q27" i="1"/>
  <c r="S27" i="1"/>
  <c r="T27" i="1"/>
  <c r="V27" i="1"/>
  <c r="W27" i="1" s="1"/>
  <c r="D28" i="1"/>
  <c r="I28" i="1"/>
  <c r="K28" i="1"/>
  <c r="M28" i="1"/>
  <c r="N28" i="1"/>
  <c r="P28" i="1"/>
  <c r="Q28" i="1"/>
  <c r="S28" i="1"/>
  <c r="T28" i="1"/>
  <c r="V28" i="1"/>
  <c r="W28" i="1" s="1"/>
  <c r="D29" i="1"/>
  <c r="I29" i="1"/>
  <c r="K29" i="1"/>
  <c r="M29" i="1"/>
  <c r="N29" i="1"/>
  <c r="P29" i="1"/>
  <c r="Q29" i="1"/>
  <c r="S29" i="1"/>
  <c r="T29" i="1"/>
  <c r="V29" i="1"/>
  <c r="W29" i="1" s="1"/>
  <c r="D30" i="1"/>
  <c r="I30" i="1"/>
  <c r="K30" i="1"/>
  <c r="M30" i="1"/>
  <c r="N30" i="1"/>
  <c r="P30" i="1"/>
  <c r="Q30" i="1"/>
  <c r="S30" i="1"/>
  <c r="T30" i="1"/>
  <c r="V30" i="1"/>
  <c r="W30" i="1" s="1"/>
  <c r="D31" i="1"/>
  <c r="I31" i="1"/>
  <c r="K31" i="1"/>
  <c r="M31" i="1"/>
  <c r="N31" i="1"/>
  <c r="P31" i="1"/>
  <c r="Q31" i="1"/>
  <c r="S31" i="1"/>
  <c r="T31" i="1"/>
  <c r="V31" i="1"/>
  <c r="W31" i="1"/>
  <c r="D32" i="1"/>
  <c r="I32" i="1"/>
  <c r="K32" i="1"/>
  <c r="M32" i="1"/>
  <c r="N32" i="1"/>
  <c r="P32" i="1"/>
  <c r="Q32" i="1"/>
  <c r="S32" i="1"/>
  <c r="T32" i="1"/>
  <c r="V32" i="1"/>
  <c r="W32" i="1" s="1"/>
  <c r="D33" i="1"/>
  <c r="I33" i="1"/>
  <c r="K33" i="1"/>
  <c r="M33" i="1"/>
  <c r="N33" i="1"/>
  <c r="P33" i="1"/>
  <c r="Q33" i="1"/>
  <c r="S33" i="1"/>
  <c r="T33" i="1"/>
  <c r="V33" i="1"/>
  <c r="W33" i="1" s="1"/>
  <c r="D34" i="1"/>
  <c r="I34" i="1"/>
  <c r="K34" i="1"/>
  <c r="M34" i="1"/>
  <c r="N34" i="1"/>
  <c r="P34" i="1"/>
  <c r="Q34" i="1"/>
  <c r="S34" i="1"/>
  <c r="T34" i="1"/>
  <c r="V34" i="1"/>
  <c r="W34" i="1" s="1"/>
  <c r="D35" i="1"/>
  <c r="I35" i="1"/>
  <c r="K35" i="1"/>
  <c r="M35" i="1"/>
  <c r="N35" i="1"/>
  <c r="P35" i="1"/>
  <c r="Q35" i="1"/>
  <c r="S35" i="1"/>
  <c r="T35" i="1"/>
  <c r="V35" i="1"/>
  <c r="W35" i="1" s="1"/>
  <c r="D36" i="1"/>
  <c r="I36" i="1"/>
  <c r="K36" i="1"/>
  <c r="M36" i="1"/>
  <c r="N36" i="1"/>
  <c r="P36" i="1"/>
  <c r="Q36" i="1"/>
  <c r="S36" i="1"/>
  <c r="T36" i="1"/>
  <c r="V36" i="1"/>
  <c r="W36" i="1" s="1"/>
  <c r="D37" i="1"/>
  <c r="I37" i="1"/>
  <c r="K37" i="1"/>
  <c r="M37" i="1"/>
  <c r="N37" i="1"/>
  <c r="P37" i="1"/>
  <c r="Q37" i="1"/>
  <c r="S37" i="1"/>
  <c r="T37" i="1"/>
  <c r="V37" i="1"/>
  <c r="W37" i="1" s="1"/>
  <c r="D38" i="1"/>
  <c r="I38" i="1"/>
  <c r="K38" i="1"/>
  <c r="M38" i="1"/>
  <c r="N38" i="1"/>
  <c r="P38" i="1"/>
  <c r="Q38" i="1"/>
  <c r="S38" i="1"/>
  <c r="T38" i="1"/>
  <c r="V38" i="1"/>
  <c r="W38" i="1"/>
  <c r="D39" i="1"/>
  <c r="I39" i="1"/>
  <c r="K39" i="1"/>
  <c r="M39" i="1"/>
  <c r="N39" i="1"/>
  <c r="P39" i="1"/>
  <c r="Q39" i="1"/>
  <c r="S39" i="1"/>
  <c r="T39" i="1"/>
  <c r="V39" i="1"/>
  <c r="W39" i="1" s="1"/>
  <c r="D40" i="1"/>
  <c r="I40" i="1"/>
  <c r="K40" i="1"/>
  <c r="M40" i="1"/>
  <c r="N40" i="1"/>
  <c r="P40" i="1"/>
  <c r="Q40" i="1"/>
  <c r="S40" i="1"/>
  <c r="T40" i="1"/>
  <c r="V40" i="1"/>
  <c r="W40" i="1" s="1"/>
  <c r="D41" i="1"/>
  <c r="I41" i="1"/>
  <c r="K41" i="1"/>
  <c r="M41" i="1"/>
  <c r="N41" i="1"/>
  <c r="P41" i="1"/>
  <c r="Q41" i="1"/>
  <c r="S41" i="1"/>
  <c r="T41" i="1"/>
  <c r="V41" i="1"/>
  <c r="W41" i="1" s="1"/>
  <c r="D42" i="1"/>
  <c r="I42" i="1"/>
  <c r="K42" i="1"/>
  <c r="M42" i="1"/>
  <c r="N42" i="1"/>
  <c r="P42" i="1"/>
  <c r="Q42" i="1"/>
  <c r="S42" i="1"/>
  <c r="T42" i="1"/>
  <c r="V42" i="1"/>
  <c r="W42" i="1" s="1"/>
  <c r="D43" i="1"/>
  <c r="I43" i="1"/>
  <c r="K43" i="1"/>
  <c r="M43" i="1"/>
  <c r="N43" i="1"/>
  <c r="P43" i="1"/>
  <c r="Q43" i="1"/>
  <c r="S43" i="1"/>
  <c r="T43" i="1"/>
  <c r="V43" i="1"/>
  <c r="W43" i="1" s="1"/>
  <c r="D44" i="1"/>
  <c r="I44" i="1"/>
  <c r="K44" i="1"/>
  <c r="M44" i="1"/>
  <c r="N44" i="1"/>
  <c r="P44" i="1"/>
  <c r="Q44" i="1"/>
  <c r="S44" i="1"/>
  <c r="T44" i="1"/>
  <c r="V44" i="1"/>
  <c r="W44" i="1" s="1"/>
  <c r="D45" i="1"/>
  <c r="I45" i="1"/>
  <c r="K45" i="1"/>
  <c r="M45" i="1"/>
  <c r="N45" i="1"/>
  <c r="P45" i="1"/>
  <c r="Q45" i="1"/>
  <c r="S45" i="1"/>
  <c r="T45" i="1"/>
  <c r="V45" i="1"/>
  <c r="W45" i="1"/>
  <c r="D46" i="1"/>
  <c r="I46" i="1"/>
  <c r="K46" i="1"/>
  <c r="M46" i="1"/>
  <c r="N46" i="1"/>
  <c r="P46" i="1"/>
  <c r="Q46" i="1"/>
  <c r="S46" i="1"/>
  <c r="T46" i="1"/>
  <c r="V46" i="1"/>
  <c r="W46" i="1" s="1"/>
  <c r="D47" i="1"/>
  <c r="I47" i="1"/>
  <c r="K47" i="1"/>
  <c r="M47" i="1"/>
  <c r="N47" i="1"/>
  <c r="P47" i="1"/>
  <c r="Q47" i="1"/>
  <c r="S47" i="1"/>
  <c r="T47" i="1"/>
  <c r="V47" i="1"/>
  <c r="W47" i="1" s="1"/>
  <c r="D48" i="1"/>
  <c r="I48" i="1"/>
  <c r="K48" i="1"/>
  <c r="M48" i="1"/>
  <c r="N48" i="1"/>
  <c r="P48" i="1"/>
  <c r="Q48" i="1"/>
  <c r="S48" i="1"/>
  <c r="T48" i="1"/>
  <c r="V48" i="1"/>
  <c r="W48" i="1" s="1"/>
  <c r="D49" i="1"/>
  <c r="I49" i="1"/>
  <c r="K49" i="1"/>
  <c r="M49" i="1"/>
  <c r="N49" i="1"/>
  <c r="P49" i="1"/>
  <c r="Q49" i="1"/>
  <c r="S49" i="1"/>
  <c r="T49" i="1"/>
  <c r="V49" i="1"/>
  <c r="W49" i="1" s="1"/>
  <c r="D50" i="1"/>
  <c r="I50" i="1"/>
  <c r="K50" i="1"/>
  <c r="M50" i="1"/>
  <c r="N50" i="1"/>
  <c r="P50" i="1"/>
  <c r="Q50" i="1"/>
  <c r="S50" i="1"/>
  <c r="T50" i="1"/>
  <c r="V50" i="1"/>
  <c r="W50" i="1" s="1"/>
  <c r="D51" i="1"/>
  <c r="I51" i="1"/>
  <c r="K51" i="1"/>
  <c r="M51" i="1"/>
  <c r="N51" i="1"/>
  <c r="P51" i="1"/>
  <c r="Q51" i="1"/>
  <c r="S51" i="1"/>
  <c r="T51" i="1"/>
  <c r="V51" i="1"/>
  <c r="W51" i="1" s="1"/>
  <c r="D52" i="1"/>
  <c r="I52" i="1"/>
  <c r="K52" i="1"/>
  <c r="M52" i="1"/>
  <c r="N52" i="1"/>
  <c r="P52" i="1"/>
  <c r="Q52" i="1"/>
  <c r="S52" i="1"/>
  <c r="T52" i="1"/>
  <c r="V52" i="1"/>
  <c r="W52" i="1" s="1"/>
  <c r="D53" i="1"/>
  <c r="I53" i="1"/>
  <c r="K53" i="1"/>
  <c r="M53" i="1"/>
  <c r="N53" i="1"/>
  <c r="P53" i="1"/>
  <c r="Q53" i="1"/>
  <c r="S53" i="1"/>
  <c r="T53" i="1"/>
  <c r="V53" i="1"/>
  <c r="W53" i="1" s="1"/>
  <c r="D54" i="1"/>
  <c r="I54" i="1"/>
  <c r="K54" i="1"/>
  <c r="M54" i="1"/>
  <c r="N54" i="1"/>
  <c r="P54" i="1"/>
  <c r="Q54" i="1"/>
  <c r="S54" i="1"/>
  <c r="T54" i="1"/>
  <c r="V54" i="1"/>
  <c r="W54" i="1"/>
  <c r="D55" i="1"/>
  <c r="I55" i="1"/>
  <c r="K55" i="1"/>
  <c r="M55" i="1"/>
  <c r="N55" i="1"/>
  <c r="P55" i="1"/>
  <c r="Q55" i="1"/>
  <c r="S55" i="1"/>
  <c r="T55" i="1"/>
  <c r="V55" i="1"/>
  <c r="W55" i="1" s="1"/>
  <c r="D56" i="1"/>
  <c r="I56" i="1"/>
  <c r="K56" i="1"/>
  <c r="M56" i="1"/>
  <c r="N56" i="1"/>
  <c r="P56" i="1"/>
  <c r="Q56" i="1"/>
  <c r="S56" i="1"/>
  <c r="T56" i="1"/>
  <c r="V56" i="1"/>
  <c r="W56" i="1" s="1"/>
  <c r="D57" i="1"/>
  <c r="I57" i="1"/>
  <c r="K57" i="1"/>
  <c r="M57" i="1"/>
  <c r="N57" i="1"/>
  <c r="P57" i="1"/>
  <c r="Q57" i="1"/>
  <c r="S57" i="1"/>
  <c r="T57" i="1"/>
  <c r="V57" i="1"/>
  <c r="W57" i="1" s="1"/>
  <c r="D58" i="1"/>
  <c r="I58" i="1"/>
  <c r="K58" i="1"/>
  <c r="M58" i="1"/>
  <c r="N58" i="1"/>
  <c r="P58" i="1"/>
  <c r="Q58" i="1"/>
  <c r="S58" i="1"/>
  <c r="T58" i="1"/>
  <c r="V58" i="1"/>
  <c r="W58" i="1" s="1"/>
  <c r="D59" i="1"/>
  <c r="I59" i="1"/>
  <c r="K59" i="1"/>
  <c r="M59" i="1"/>
  <c r="N59" i="1"/>
  <c r="P59" i="1"/>
  <c r="Q59" i="1"/>
  <c r="S59" i="1"/>
  <c r="T59" i="1"/>
  <c r="V59" i="1"/>
  <c r="W59" i="1" s="1"/>
  <c r="D60" i="1"/>
  <c r="I60" i="1"/>
  <c r="K60" i="1"/>
  <c r="M60" i="1"/>
  <c r="N60" i="1"/>
  <c r="P60" i="1"/>
  <c r="Q60" i="1"/>
  <c r="S60" i="1"/>
  <c r="T60" i="1"/>
  <c r="V60" i="1"/>
  <c r="W60" i="1" s="1"/>
  <c r="D62" i="1"/>
  <c r="I62" i="1"/>
  <c r="K62" i="1"/>
  <c r="M62" i="1"/>
  <c r="N62" i="1"/>
  <c r="P62" i="1"/>
  <c r="Q62" i="1"/>
  <c r="S62" i="1"/>
  <c r="T62" i="1"/>
  <c r="V62" i="1"/>
  <c r="W62" i="1"/>
  <c r="D4" i="1"/>
  <c r="I4" i="1"/>
  <c r="K4" i="1"/>
  <c r="M4" i="1"/>
  <c r="N4" i="1"/>
  <c r="P4" i="1"/>
  <c r="Q4" i="1"/>
  <c r="S4" i="1"/>
  <c r="T4" i="1"/>
  <c r="V4" i="1"/>
  <c r="W4" i="1" s="1"/>
  <c r="D61" i="1"/>
  <c r="I61" i="1"/>
  <c r="K61" i="1"/>
  <c r="M61" i="1"/>
  <c r="N61" i="1"/>
  <c r="P61" i="1"/>
  <c r="Q61" i="1"/>
  <c r="S61" i="1"/>
  <c r="T61" i="1"/>
  <c r="V61" i="1"/>
  <c r="W61" i="1" s="1"/>
  <c r="D63" i="1"/>
  <c r="I63" i="1"/>
  <c r="K63" i="1"/>
  <c r="M63" i="1"/>
  <c r="N63" i="1"/>
  <c r="P63" i="1"/>
  <c r="Q63" i="1"/>
  <c r="S63" i="1"/>
  <c r="T63" i="1"/>
  <c r="V63" i="1"/>
  <c r="W63" i="1" s="1"/>
  <c r="D64" i="1"/>
  <c r="I64" i="1"/>
  <c r="K64" i="1"/>
  <c r="M64" i="1"/>
  <c r="N64" i="1"/>
  <c r="P64" i="1"/>
  <c r="Q64" i="1"/>
  <c r="S64" i="1"/>
  <c r="T64" i="1"/>
  <c r="V64" i="1"/>
  <c r="W64" i="1" s="1"/>
  <c r="D65" i="1"/>
  <c r="I65" i="1"/>
  <c r="K65" i="1"/>
  <c r="M65" i="1"/>
  <c r="N65" i="1"/>
  <c r="P65" i="1"/>
  <c r="Q65" i="1"/>
  <c r="S65" i="1"/>
  <c r="T65" i="1"/>
  <c r="V65" i="1"/>
  <c r="W65" i="1"/>
  <c r="D66" i="1"/>
  <c r="I66" i="1"/>
  <c r="K66" i="1"/>
  <c r="M66" i="1"/>
  <c r="N66" i="1"/>
  <c r="P66" i="1"/>
  <c r="Q66" i="1"/>
  <c r="S66" i="1"/>
  <c r="T66" i="1"/>
  <c r="V66" i="1"/>
  <c r="W66" i="1" s="1"/>
  <c r="D67" i="1"/>
  <c r="I67" i="1"/>
  <c r="K67" i="1"/>
  <c r="M67" i="1"/>
  <c r="N67" i="1"/>
  <c r="P67" i="1"/>
  <c r="Q67" i="1"/>
  <c r="S67" i="1"/>
  <c r="T67" i="1"/>
  <c r="V67" i="1"/>
  <c r="W67" i="1" s="1"/>
  <c r="D68" i="1"/>
  <c r="I68" i="1"/>
  <c r="K68" i="1"/>
  <c r="M68" i="1"/>
  <c r="N68" i="1"/>
  <c r="P68" i="1"/>
  <c r="Q68" i="1"/>
  <c r="S68" i="1"/>
  <c r="T68" i="1"/>
  <c r="V68" i="1"/>
  <c r="W68" i="1" s="1"/>
  <c r="D84" i="1"/>
  <c r="I84" i="1"/>
  <c r="K84" i="1"/>
  <c r="M84" i="1"/>
  <c r="N84" i="1"/>
  <c r="P84" i="1"/>
  <c r="Q84" i="1"/>
  <c r="S84" i="1"/>
  <c r="T84" i="1"/>
  <c r="V84" i="1"/>
  <c r="W84" i="1" s="1"/>
  <c r="D85" i="1"/>
  <c r="I85" i="1"/>
  <c r="K85" i="1"/>
  <c r="M85" i="1"/>
  <c r="N85" i="1"/>
  <c r="P85" i="1"/>
  <c r="Q85" i="1"/>
  <c r="S85" i="1"/>
  <c r="T85" i="1"/>
  <c r="V85" i="1"/>
  <c r="W85" i="1" s="1"/>
  <c r="D86" i="1"/>
  <c r="I86" i="1"/>
  <c r="K86" i="1"/>
  <c r="M86" i="1"/>
  <c r="N86" i="1"/>
  <c r="P86" i="1"/>
  <c r="Q86" i="1"/>
  <c r="S86" i="1"/>
  <c r="T86" i="1"/>
  <c r="V86" i="1"/>
  <c r="W86" i="1" s="1"/>
  <c r="D87" i="1"/>
  <c r="I87" i="1"/>
  <c r="K87" i="1"/>
  <c r="M87" i="1"/>
  <c r="N87" i="1"/>
  <c r="P87" i="1"/>
  <c r="Q87" i="1"/>
  <c r="S87" i="1"/>
  <c r="T87" i="1"/>
  <c r="V87" i="1"/>
  <c r="W87" i="1" s="1"/>
  <c r="D88" i="1"/>
  <c r="I88" i="1"/>
  <c r="K88" i="1"/>
  <c r="M88" i="1"/>
  <c r="N88" i="1"/>
  <c r="P88" i="1"/>
  <c r="Q88" i="1"/>
  <c r="S88" i="1"/>
  <c r="T88" i="1"/>
  <c r="V88" i="1"/>
  <c r="W88" i="1" s="1"/>
  <c r="D89" i="1"/>
  <c r="I89" i="1"/>
  <c r="K89" i="1"/>
  <c r="M89" i="1"/>
  <c r="N89" i="1"/>
  <c r="P89" i="1"/>
  <c r="Q89" i="1"/>
  <c r="S89" i="1"/>
  <c r="T89" i="1"/>
  <c r="V89" i="1"/>
  <c r="W89" i="1" s="1"/>
  <c r="D90" i="1"/>
  <c r="I90" i="1"/>
  <c r="K90" i="1"/>
  <c r="M90" i="1"/>
  <c r="N90" i="1"/>
  <c r="P90" i="1"/>
  <c r="Q90" i="1"/>
  <c r="S90" i="1"/>
  <c r="T90" i="1"/>
  <c r="V90" i="1"/>
  <c r="W90" i="1" s="1"/>
  <c r="D91" i="1"/>
  <c r="I91" i="1"/>
  <c r="K91" i="1"/>
  <c r="M91" i="1"/>
  <c r="N91" i="1"/>
  <c r="P91" i="1"/>
  <c r="Q91" i="1"/>
  <c r="S91" i="1"/>
  <c r="T91" i="1"/>
  <c r="V91" i="1"/>
  <c r="W91" i="1" s="1"/>
  <c r="D92" i="1"/>
  <c r="I92" i="1"/>
  <c r="K92" i="1"/>
  <c r="M92" i="1"/>
  <c r="N92" i="1"/>
  <c r="P92" i="1"/>
  <c r="Q92" i="1"/>
  <c r="S92" i="1"/>
  <c r="T92" i="1"/>
  <c r="V92" i="1"/>
  <c r="W92" i="1" s="1"/>
  <c r="D93" i="1"/>
  <c r="I93" i="1"/>
  <c r="K93" i="1"/>
  <c r="M93" i="1"/>
  <c r="N93" i="1"/>
  <c r="P93" i="1"/>
  <c r="Q93" i="1"/>
  <c r="S93" i="1"/>
  <c r="T93" i="1"/>
  <c r="V93" i="1"/>
  <c r="W93" i="1" s="1"/>
  <c r="D94" i="1"/>
  <c r="I94" i="1"/>
  <c r="K94" i="1"/>
  <c r="M94" i="1"/>
  <c r="N94" i="1"/>
  <c r="P94" i="1"/>
  <c r="Q94" i="1"/>
  <c r="S94" i="1"/>
  <c r="T94" i="1"/>
  <c r="V94" i="1"/>
  <c r="W94" i="1"/>
  <c r="D99" i="1"/>
  <c r="I99" i="1"/>
  <c r="K99" i="1"/>
  <c r="M99" i="1"/>
  <c r="N99" i="1"/>
  <c r="P99" i="1"/>
  <c r="Q99" i="1"/>
  <c r="S99" i="1"/>
  <c r="T99" i="1"/>
  <c r="V99" i="1"/>
  <c r="W99" i="1" s="1"/>
  <c r="D100" i="1"/>
  <c r="I100" i="1"/>
  <c r="K100" i="1"/>
  <c r="M100" i="1"/>
  <c r="N100" i="1"/>
  <c r="P100" i="1"/>
  <c r="Q100" i="1"/>
  <c r="S100" i="1"/>
  <c r="T100" i="1"/>
  <c r="V100" i="1"/>
  <c r="W100" i="1" s="1"/>
  <c r="D101" i="1"/>
  <c r="I101" i="1"/>
  <c r="K101" i="1"/>
  <c r="M101" i="1"/>
  <c r="N101" i="1"/>
  <c r="P101" i="1"/>
  <c r="Q101" i="1"/>
  <c r="S101" i="1"/>
  <c r="T101" i="1"/>
  <c r="V101" i="1"/>
  <c r="W101" i="1" s="1"/>
  <c r="D102" i="1"/>
  <c r="I102" i="1"/>
  <c r="K102" i="1"/>
  <c r="M102" i="1"/>
  <c r="N102" i="1"/>
  <c r="P102" i="1"/>
  <c r="Q102" i="1"/>
  <c r="S102" i="1"/>
  <c r="T102" i="1"/>
  <c r="V102" i="1"/>
  <c r="W102" i="1" s="1"/>
  <c r="E82" i="1" l="1"/>
  <c r="E74" i="1"/>
  <c r="E98" i="1"/>
  <c r="E83" i="1"/>
  <c r="E75" i="1"/>
  <c r="E69" i="1"/>
  <c r="E95" i="1"/>
  <c r="E76" i="1"/>
  <c r="E70" i="1"/>
  <c r="E96" i="1"/>
  <c r="E77" i="1"/>
  <c r="E71" i="1"/>
  <c r="E97" i="1"/>
  <c r="E81" i="1"/>
  <c r="E73" i="1"/>
  <c r="E80" i="1"/>
  <c r="E79" i="1"/>
  <c r="E78" i="1"/>
  <c r="E72" i="1"/>
  <c r="E57" i="1"/>
  <c r="E49" i="1"/>
  <c r="E22" i="1"/>
  <c r="E56" i="1"/>
  <c r="E32" i="1"/>
  <c r="E40" i="1"/>
  <c r="E34" i="1"/>
  <c r="E15" i="1"/>
  <c r="E11" i="1"/>
  <c r="E6" i="1"/>
  <c r="E55" i="1"/>
  <c r="E54" i="1"/>
  <c r="E48" i="1"/>
  <c r="E42" i="1"/>
  <c r="E23" i="1"/>
  <c r="E19" i="1"/>
  <c r="E14" i="1"/>
  <c r="E60" i="1"/>
  <c r="E59" i="1"/>
  <c r="E52" i="1"/>
  <c r="E51" i="1"/>
  <c r="E45" i="1"/>
  <c r="E43" i="1"/>
  <c r="E37" i="1"/>
  <c r="E35" i="1"/>
  <c r="E29" i="1"/>
  <c r="E26" i="1"/>
  <c r="E25" i="1"/>
  <c r="E21" i="1"/>
  <c r="E18" i="1"/>
  <c r="E17" i="1"/>
  <c r="E13" i="1"/>
  <c r="E10" i="1"/>
  <c r="E9" i="1"/>
  <c r="E5" i="1"/>
  <c r="E58" i="1"/>
  <c r="E53" i="1"/>
  <c r="E50" i="1"/>
  <c r="E47" i="1"/>
  <c r="E46" i="1"/>
  <c r="E44" i="1"/>
  <c r="E41" i="1"/>
  <c r="E39" i="1"/>
  <c r="E38" i="1"/>
  <c r="E36" i="1"/>
  <c r="E33" i="1"/>
  <c r="E31" i="1"/>
  <c r="E30" i="1"/>
  <c r="E28" i="1"/>
  <c r="E24" i="1"/>
  <c r="E20" i="1"/>
  <c r="E16" i="1"/>
  <c r="E12" i="1"/>
  <c r="E8" i="1"/>
  <c r="E7" i="1"/>
  <c r="E27" i="1"/>
  <c r="E101" i="1"/>
  <c r="E4" i="1"/>
  <c r="E62" i="1"/>
  <c r="E99" i="1"/>
  <c r="E93" i="1"/>
  <c r="E92" i="1"/>
  <c r="E91" i="1"/>
  <c r="E90" i="1"/>
  <c r="E89" i="1"/>
  <c r="E88" i="1"/>
  <c r="E87" i="1"/>
  <c r="E86" i="1"/>
  <c r="E85" i="1"/>
  <c r="E84" i="1"/>
  <c r="E68" i="1"/>
  <c r="E67" i="1"/>
  <c r="E66" i="1"/>
  <c r="E65" i="1"/>
  <c r="E64" i="1"/>
  <c r="E63" i="1"/>
  <c r="E61" i="1"/>
  <c r="E102" i="1"/>
  <c r="E100" i="1"/>
  <c r="E94" i="1"/>
  <c r="D103" i="1"/>
  <c r="V103" i="1" l="1"/>
  <c r="W103" i="1" s="1"/>
  <c r="T103" i="1"/>
  <c r="S103" i="1"/>
  <c r="Q103" i="1"/>
  <c r="P103" i="1"/>
  <c r="N103" i="1"/>
  <c r="M103" i="1"/>
  <c r="K103" i="1"/>
  <c r="I103" i="1"/>
  <c r="H2" i="1"/>
  <c r="G2" i="1"/>
  <c r="H1" i="1"/>
  <c r="G1" i="1"/>
  <c r="X97" i="1" l="1"/>
  <c r="Z97" i="1" s="1"/>
  <c r="X95" i="1"/>
  <c r="Z95" i="1" s="1"/>
  <c r="X98" i="1"/>
  <c r="Z98" i="1" s="1"/>
  <c r="X96" i="1"/>
  <c r="Z96" i="1" s="1"/>
  <c r="Y97" i="1"/>
  <c r="AA97" i="1" s="1"/>
  <c r="Y95" i="1"/>
  <c r="AA95" i="1" s="1"/>
  <c r="Y98" i="1"/>
  <c r="AA98" i="1" s="1"/>
  <c r="Y96" i="1"/>
  <c r="AA96" i="1" s="1"/>
  <c r="Y76" i="1"/>
  <c r="AA76" i="1" s="1"/>
  <c r="Y72" i="1"/>
  <c r="AA72" i="1" s="1"/>
  <c r="Y73" i="1"/>
  <c r="AA73" i="1" s="1"/>
  <c r="Y82" i="1"/>
  <c r="AA82" i="1" s="1"/>
  <c r="AD82" i="1" s="1"/>
  <c r="AF82" i="1" s="1"/>
  <c r="Y75" i="1"/>
  <c r="AA75" i="1" s="1"/>
  <c r="AD75" i="1" s="1"/>
  <c r="AF75" i="1" s="1"/>
  <c r="Y83" i="1"/>
  <c r="AA83" i="1" s="1"/>
  <c r="Y77" i="1"/>
  <c r="AA77" i="1" s="1"/>
  <c r="Y71" i="1"/>
  <c r="AA71" i="1" s="1"/>
  <c r="AD71" i="1" s="1"/>
  <c r="AF71" i="1" s="1"/>
  <c r="Y81" i="1"/>
  <c r="AA81" i="1" s="1"/>
  <c r="Y79" i="1"/>
  <c r="AA79" i="1" s="1"/>
  <c r="AD79" i="1" s="1"/>
  <c r="AF79" i="1" s="1"/>
  <c r="Y70" i="1"/>
  <c r="AA70" i="1" s="1"/>
  <c r="AD70" i="1" s="1"/>
  <c r="AF70" i="1" s="1"/>
  <c r="Y69" i="1"/>
  <c r="AA69" i="1" s="1"/>
  <c r="Y74" i="1"/>
  <c r="AA74" i="1" s="1"/>
  <c r="Y80" i="1"/>
  <c r="AA80" i="1" s="1"/>
  <c r="AD80" i="1" s="1"/>
  <c r="AF80" i="1" s="1"/>
  <c r="Y78" i="1"/>
  <c r="AA78" i="1" s="1"/>
  <c r="AD78" i="1" s="1"/>
  <c r="AF78" i="1" s="1"/>
  <c r="X73" i="1"/>
  <c r="Z73" i="1" s="1"/>
  <c r="X81" i="1"/>
  <c r="Z81" i="1" s="1"/>
  <c r="X69" i="1"/>
  <c r="Z69" i="1" s="1"/>
  <c r="X76" i="1"/>
  <c r="Z76" i="1" s="1"/>
  <c r="X83" i="1"/>
  <c r="Z83" i="1" s="1"/>
  <c r="AC83" i="1" s="1"/>
  <c r="AE83" i="1" s="1"/>
  <c r="X74" i="1"/>
  <c r="Z74" i="1" s="1"/>
  <c r="X75" i="1"/>
  <c r="Z75" i="1" s="1"/>
  <c r="AC75" i="1" s="1"/>
  <c r="AE75" i="1" s="1"/>
  <c r="X77" i="1"/>
  <c r="Z77" i="1" s="1"/>
  <c r="X70" i="1"/>
  <c r="Z70" i="1" s="1"/>
  <c r="AC70" i="1" s="1"/>
  <c r="AE70" i="1" s="1"/>
  <c r="X72" i="1"/>
  <c r="Z72" i="1" s="1"/>
  <c r="X80" i="1"/>
  <c r="Z80" i="1" s="1"/>
  <c r="X71" i="1"/>
  <c r="Z71" i="1" s="1"/>
  <c r="X78" i="1"/>
  <c r="Z78" i="1" s="1"/>
  <c r="AC78" i="1" s="1"/>
  <c r="AE78" i="1" s="1"/>
  <c r="X82" i="1"/>
  <c r="Z82" i="1" s="1"/>
  <c r="X79" i="1"/>
  <c r="Z79" i="1" s="1"/>
  <c r="X59" i="1"/>
  <c r="Z59" i="1" s="1"/>
  <c r="X48" i="1"/>
  <c r="Z48" i="1" s="1"/>
  <c r="AC48" i="1" s="1"/>
  <c r="AE48" i="1" s="1"/>
  <c r="X55" i="1"/>
  <c r="Z55" i="1" s="1"/>
  <c r="AC55" i="1" s="1"/>
  <c r="AE55" i="1" s="1"/>
  <c r="X52" i="1"/>
  <c r="Z52" i="1" s="1"/>
  <c r="AC52" i="1" s="1"/>
  <c r="AE52" i="1" s="1"/>
  <c r="X17" i="1"/>
  <c r="Z17" i="1" s="1"/>
  <c r="AC17" i="1" s="1"/>
  <c r="AE17" i="1" s="1"/>
  <c r="X23" i="1"/>
  <c r="Z23" i="1" s="1"/>
  <c r="AC23" i="1" s="1"/>
  <c r="AE23" i="1" s="1"/>
  <c r="X37" i="1"/>
  <c r="Z37" i="1" s="1"/>
  <c r="AC37" i="1" s="1"/>
  <c r="AE37" i="1" s="1"/>
  <c r="X13" i="1"/>
  <c r="Z13" i="1" s="1"/>
  <c r="AC13" i="1" s="1"/>
  <c r="AE13" i="1" s="1"/>
  <c r="X27" i="1"/>
  <c r="Z27" i="1" s="1"/>
  <c r="AC27" i="1" s="1"/>
  <c r="AE27" i="1" s="1"/>
  <c r="X44" i="1"/>
  <c r="Z44" i="1" s="1"/>
  <c r="AC44" i="1" s="1"/>
  <c r="AE44" i="1" s="1"/>
  <c r="X36" i="1"/>
  <c r="Z36" i="1" s="1"/>
  <c r="AC36" i="1" s="1"/>
  <c r="AE36" i="1" s="1"/>
  <c r="X28" i="1"/>
  <c r="Z28" i="1" s="1"/>
  <c r="AC28" i="1" s="1"/>
  <c r="AE28" i="1" s="1"/>
  <c r="X20" i="1"/>
  <c r="Z20" i="1" s="1"/>
  <c r="AC20" i="1" s="1"/>
  <c r="AE20" i="1" s="1"/>
  <c r="X12" i="1"/>
  <c r="Z12" i="1" s="1"/>
  <c r="AC12" i="1" s="1"/>
  <c r="AE12" i="1" s="1"/>
  <c r="X49" i="1"/>
  <c r="Z49" i="1" s="1"/>
  <c r="AC49" i="1" s="1"/>
  <c r="AE49" i="1" s="1"/>
  <c r="X33" i="1"/>
  <c r="Z33" i="1" s="1"/>
  <c r="AC33" i="1" s="1"/>
  <c r="AE33" i="1" s="1"/>
  <c r="X7" i="1"/>
  <c r="Z7" i="1" s="1"/>
  <c r="AC7" i="1" s="1"/>
  <c r="AE7" i="1" s="1"/>
  <c r="X43" i="1"/>
  <c r="Z43" i="1" s="1"/>
  <c r="AC43" i="1" s="1"/>
  <c r="AE43" i="1" s="1"/>
  <c r="X40" i="1"/>
  <c r="Z40" i="1" s="1"/>
  <c r="AC40" i="1" s="1"/>
  <c r="AE40" i="1" s="1"/>
  <c r="X24" i="1"/>
  <c r="Z24" i="1" s="1"/>
  <c r="AC24" i="1" s="1"/>
  <c r="AE24" i="1" s="1"/>
  <c r="X8" i="1"/>
  <c r="Z8" i="1" s="1"/>
  <c r="AC8" i="1" s="1"/>
  <c r="AE8" i="1" s="1"/>
  <c r="X57" i="1"/>
  <c r="Z57" i="1" s="1"/>
  <c r="X25" i="1"/>
  <c r="Z25" i="1" s="1"/>
  <c r="AC25" i="1" s="1"/>
  <c r="AE25" i="1" s="1"/>
  <c r="X45" i="1"/>
  <c r="Z45" i="1" s="1"/>
  <c r="AC45" i="1" s="1"/>
  <c r="AE45" i="1" s="1"/>
  <c r="X35" i="1"/>
  <c r="Z35" i="1" s="1"/>
  <c r="AC35" i="1" s="1"/>
  <c r="AE35" i="1" s="1"/>
  <c r="X38" i="1"/>
  <c r="Z38" i="1" s="1"/>
  <c r="AC38" i="1" s="1"/>
  <c r="AE38" i="1" s="1"/>
  <c r="X22" i="1"/>
  <c r="Z22" i="1" s="1"/>
  <c r="AC22" i="1" s="1"/>
  <c r="AE22" i="1" s="1"/>
  <c r="X6" i="1"/>
  <c r="Z6" i="1" s="1"/>
  <c r="AC6" i="1" s="1"/>
  <c r="AE6" i="1" s="1"/>
  <c r="X56" i="1"/>
  <c r="Z56" i="1" s="1"/>
  <c r="AC56" i="1" s="1"/>
  <c r="AE56" i="1" s="1"/>
  <c r="X60" i="1"/>
  <c r="Z60" i="1" s="1"/>
  <c r="AC60" i="1" s="1"/>
  <c r="AE60" i="1" s="1"/>
  <c r="X41" i="1"/>
  <c r="Z41" i="1" s="1"/>
  <c r="AC41" i="1" s="1"/>
  <c r="AE41" i="1" s="1"/>
  <c r="X9" i="1"/>
  <c r="Z9" i="1" s="1"/>
  <c r="AC9" i="1" s="1"/>
  <c r="AE9" i="1" s="1"/>
  <c r="X47" i="1"/>
  <c r="Z47" i="1" s="1"/>
  <c r="AC47" i="1" s="1"/>
  <c r="AE47" i="1" s="1"/>
  <c r="X15" i="1"/>
  <c r="Z15" i="1" s="1"/>
  <c r="AC15" i="1" s="1"/>
  <c r="AE15" i="1" s="1"/>
  <c r="X29" i="1"/>
  <c r="Z29" i="1" s="1"/>
  <c r="AC29" i="1" s="1"/>
  <c r="AE29" i="1" s="1"/>
  <c r="X5" i="1"/>
  <c r="Z5" i="1" s="1"/>
  <c r="AC5" i="1" s="1"/>
  <c r="AE5" i="1" s="1"/>
  <c r="X19" i="1"/>
  <c r="Z19" i="1" s="1"/>
  <c r="AC19" i="1" s="1"/>
  <c r="AE19" i="1" s="1"/>
  <c r="X42" i="1"/>
  <c r="Z42" i="1" s="1"/>
  <c r="AC42" i="1" s="1"/>
  <c r="AE42" i="1" s="1"/>
  <c r="X34" i="1"/>
  <c r="Z34" i="1" s="1"/>
  <c r="AC34" i="1" s="1"/>
  <c r="AE34" i="1" s="1"/>
  <c r="X26" i="1"/>
  <c r="Z26" i="1" s="1"/>
  <c r="AC26" i="1" s="1"/>
  <c r="AE26" i="1" s="1"/>
  <c r="X18" i="1"/>
  <c r="Z18" i="1" s="1"/>
  <c r="AC18" i="1" s="1"/>
  <c r="AE18" i="1" s="1"/>
  <c r="X10" i="1"/>
  <c r="Z10" i="1" s="1"/>
  <c r="AC10" i="1" s="1"/>
  <c r="AE10" i="1" s="1"/>
  <c r="X54" i="1"/>
  <c r="Z54" i="1" s="1"/>
  <c r="X58" i="1"/>
  <c r="Z58" i="1" s="1"/>
  <c r="X53" i="1"/>
  <c r="Z53" i="1" s="1"/>
  <c r="AC53" i="1" s="1"/>
  <c r="AE53" i="1" s="1"/>
  <c r="X39" i="1"/>
  <c r="Z39" i="1" s="1"/>
  <c r="AC39" i="1" s="1"/>
  <c r="AE39" i="1" s="1"/>
  <c r="X11" i="1"/>
  <c r="Z11" i="1" s="1"/>
  <c r="AC11" i="1" s="1"/>
  <c r="AE11" i="1" s="1"/>
  <c r="X32" i="1"/>
  <c r="Z32" i="1" s="1"/>
  <c r="AC32" i="1" s="1"/>
  <c r="AE32" i="1" s="1"/>
  <c r="X16" i="1"/>
  <c r="Z16" i="1" s="1"/>
  <c r="AC16" i="1" s="1"/>
  <c r="AE16" i="1" s="1"/>
  <c r="X51" i="1"/>
  <c r="Z51" i="1" s="1"/>
  <c r="AC51" i="1" s="1"/>
  <c r="AE51" i="1" s="1"/>
  <c r="X50" i="1"/>
  <c r="Z50" i="1" s="1"/>
  <c r="X31" i="1"/>
  <c r="Z31" i="1" s="1"/>
  <c r="AC31" i="1" s="1"/>
  <c r="AE31" i="1" s="1"/>
  <c r="X21" i="1"/>
  <c r="Z21" i="1" s="1"/>
  <c r="AC21" i="1" s="1"/>
  <c r="AE21" i="1" s="1"/>
  <c r="X46" i="1"/>
  <c r="Z46" i="1" s="1"/>
  <c r="AC46" i="1" s="1"/>
  <c r="AE46" i="1" s="1"/>
  <c r="X30" i="1"/>
  <c r="Z30" i="1" s="1"/>
  <c r="AC30" i="1" s="1"/>
  <c r="AE30" i="1" s="1"/>
  <c r="X14" i="1"/>
  <c r="Z14" i="1" s="1"/>
  <c r="AC14" i="1" s="1"/>
  <c r="AE14" i="1" s="1"/>
  <c r="Y10" i="1"/>
  <c r="AA10" i="1" s="1"/>
  <c r="Y18" i="1"/>
  <c r="AA18" i="1" s="1"/>
  <c r="Y26" i="1"/>
  <c r="AA26" i="1" s="1"/>
  <c r="Y38" i="1"/>
  <c r="AA38" i="1" s="1"/>
  <c r="AD38" i="1" s="1"/>
  <c r="AF38" i="1" s="1"/>
  <c r="Y42" i="1"/>
  <c r="AA42" i="1" s="1"/>
  <c r="AD42" i="1" s="1"/>
  <c r="AF42" i="1" s="1"/>
  <c r="Y44" i="1"/>
  <c r="AA44" i="1" s="1"/>
  <c r="Y24" i="1"/>
  <c r="AA24" i="1" s="1"/>
  <c r="Y16" i="1"/>
  <c r="AA16" i="1" s="1"/>
  <c r="Y8" i="1"/>
  <c r="AA8" i="1" s="1"/>
  <c r="Y49" i="1"/>
  <c r="AA49" i="1" s="1"/>
  <c r="Y33" i="1"/>
  <c r="AA33" i="1" s="1"/>
  <c r="AD33" i="1" s="1"/>
  <c r="AF33" i="1" s="1"/>
  <c r="Y17" i="1"/>
  <c r="AA17" i="1" s="1"/>
  <c r="AD17" i="1" s="1"/>
  <c r="AF17" i="1" s="1"/>
  <c r="Y7" i="1"/>
  <c r="AA7" i="1" s="1"/>
  <c r="AD7" i="1" s="1"/>
  <c r="AF7" i="1" s="1"/>
  <c r="Y21" i="1"/>
  <c r="AA21" i="1" s="1"/>
  <c r="AD21" i="1" s="1"/>
  <c r="AF21" i="1" s="1"/>
  <c r="Y5" i="1"/>
  <c r="AA5" i="1" s="1"/>
  <c r="AD5" i="1" s="1"/>
  <c r="AF5" i="1" s="1"/>
  <c r="Y37" i="1"/>
  <c r="AA37" i="1" s="1"/>
  <c r="Y46" i="1"/>
  <c r="AA46" i="1" s="1"/>
  <c r="AD46" i="1" s="1"/>
  <c r="AF46" i="1" s="1"/>
  <c r="Y34" i="1"/>
  <c r="AA34" i="1" s="1"/>
  <c r="AD34" i="1" s="1"/>
  <c r="AF34" i="1" s="1"/>
  <c r="Y36" i="1"/>
  <c r="AA36" i="1" s="1"/>
  <c r="Y40" i="1"/>
  <c r="AA40" i="1" s="1"/>
  <c r="AD40" i="1" s="1"/>
  <c r="AF40" i="1" s="1"/>
  <c r="Y56" i="1"/>
  <c r="AA56" i="1" s="1"/>
  <c r="Y48" i="1"/>
  <c r="AA48" i="1" s="1"/>
  <c r="Y39" i="1"/>
  <c r="AA39" i="1" s="1"/>
  <c r="Y15" i="1"/>
  <c r="AA15" i="1" s="1"/>
  <c r="AD15" i="1" s="1"/>
  <c r="AF15" i="1" s="1"/>
  <c r="Y59" i="1"/>
  <c r="AA59" i="1" s="1"/>
  <c r="Y45" i="1"/>
  <c r="AA45" i="1" s="1"/>
  <c r="Y29" i="1"/>
  <c r="AA29" i="1" s="1"/>
  <c r="Y58" i="1"/>
  <c r="AA58" i="1" s="1"/>
  <c r="Y43" i="1"/>
  <c r="AA43" i="1" s="1"/>
  <c r="Y27" i="1"/>
  <c r="AA27" i="1" s="1"/>
  <c r="Y11" i="1"/>
  <c r="AA11" i="1" s="1"/>
  <c r="AD11" i="1" s="1"/>
  <c r="AF11" i="1" s="1"/>
  <c r="Y60" i="1"/>
  <c r="AA60" i="1" s="1"/>
  <c r="Y52" i="1"/>
  <c r="AA52" i="1" s="1"/>
  <c r="Y47" i="1"/>
  <c r="AA47" i="1" s="1"/>
  <c r="Y31" i="1"/>
  <c r="AA31" i="1" s="1"/>
  <c r="Y50" i="1"/>
  <c r="AA50" i="1" s="1"/>
  <c r="Y35" i="1"/>
  <c r="AA35" i="1" s="1"/>
  <c r="Y19" i="1"/>
  <c r="AA19" i="1" s="1"/>
  <c r="AD19" i="1" s="1"/>
  <c r="AF19" i="1" s="1"/>
  <c r="Y30" i="1"/>
  <c r="AA30" i="1" s="1"/>
  <c r="AD30" i="1" s="1"/>
  <c r="AF30" i="1" s="1"/>
  <c r="Y14" i="1"/>
  <c r="AA14" i="1" s="1"/>
  <c r="Y28" i="1"/>
  <c r="AA28" i="1" s="1"/>
  <c r="Y20" i="1"/>
  <c r="AA20" i="1" s="1"/>
  <c r="Y12" i="1"/>
  <c r="AA12" i="1" s="1"/>
  <c r="Y32" i="1"/>
  <c r="AA32" i="1" s="1"/>
  <c r="AD32" i="1" s="1"/>
  <c r="AF32" i="1" s="1"/>
  <c r="Y57" i="1"/>
  <c r="AA57" i="1" s="1"/>
  <c r="Y41" i="1"/>
  <c r="AA41" i="1" s="1"/>
  <c r="AD41" i="1" s="1"/>
  <c r="AF41" i="1" s="1"/>
  <c r="Y25" i="1"/>
  <c r="AA25" i="1" s="1"/>
  <c r="AD25" i="1" s="1"/>
  <c r="AF25" i="1" s="1"/>
  <c r="Y9" i="1"/>
  <c r="AA9" i="1" s="1"/>
  <c r="AD9" i="1" s="1"/>
  <c r="AF9" i="1" s="1"/>
  <c r="Y23" i="1"/>
  <c r="AA23" i="1" s="1"/>
  <c r="AD23" i="1" s="1"/>
  <c r="AF23" i="1" s="1"/>
  <c r="Y55" i="1"/>
  <c r="AA55" i="1" s="1"/>
  <c r="Y13" i="1"/>
  <c r="AA13" i="1" s="1"/>
  <c r="AD13" i="1" s="1"/>
  <c r="AF13" i="1" s="1"/>
  <c r="Y54" i="1"/>
  <c r="AA54" i="1" s="1"/>
  <c r="Y22" i="1"/>
  <c r="AA22" i="1" s="1"/>
  <c r="Y6" i="1"/>
  <c r="AA6" i="1" s="1"/>
  <c r="Y53" i="1"/>
  <c r="AA53" i="1" s="1"/>
  <c r="Y51" i="1"/>
  <c r="AA51" i="1" s="1"/>
  <c r="Y62" i="1"/>
  <c r="AA62" i="1" s="1"/>
  <c r="AD62" i="1" s="1"/>
  <c r="AF62" i="1" s="1"/>
  <c r="Y66" i="1"/>
  <c r="AA66" i="1" s="1"/>
  <c r="AD66" i="1" s="1"/>
  <c r="AF66" i="1" s="1"/>
  <c r="Y61" i="1"/>
  <c r="AA61" i="1" s="1"/>
  <c r="AD61" i="1" s="1"/>
  <c r="AF61" i="1" s="1"/>
  <c r="Y87" i="1"/>
  <c r="AA87" i="1" s="1"/>
  <c r="AD87" i="1" s="1"/>
  <c r="AF87" i="1" s="1"/>
  <c r="Y85" i="1"/>
  <c r="AA85" i="1" s="1"/>
  <c r="Y65" i="1"/>
  <c r="AA65" i="1" s="1"/>
  <c r="AD65" i="1" s="1"/>
  <c r="AF65" i="1" s="1"/>
  <c r="Y4" i="1"/>
  <c r="AA4" i="1" s="1"/>
  <c r="AD4" i="1" s="1"/>
  <c r="AF4" i="1" s="1"/>
  <c r="Y102" i="1"/>
  <c r="AA102" i="1" s="1"/>
  <c r="AD102" i="1" s="1"/>
  <c r="AF102" i="1" s="1"/>
  <c r="Y93" i="1"/>
  <c r="AA93" i="1" s="1"/>
  <c r="AD93" i="1" s="1"/>
  <c r="AF93" i="1" s="1"/>
  <c r="Y92" i="1"/>
  <c r="AA92" i="1" s="1"/>
  <c r="AD92" i="1" s="1"/>
  <c r="AF92" i="1" s="1"/>
  <c r="Y101" i="1"/>
  <c r="AA101" i="1" s="1"/>
  <c r="AD101" i="1" s="1"/>
  <c r="AF101" i="1" s="1"/>
  <c r="Y84" i="1"/>
  <c r="AA84" i="1" s="1"/>
  <c r="AD84" i="1" s="1"/>
  <c r="AF84" i="1" s="1"/>
  <c r="Y68" i="1"/>
  <c r="AA68" i="1" s="1"/>
  <c r="AD68" i="1" s="1"/>
  <c r="AF68" i="1" s="1"/>
  <c r="Y64" i="1"/>
  <c r="AA64" i="1" s="1"/>
  <c r="AD64" i="1" s="1"/>
  <c r="AF64" i="1" s="1"/>
  <c r="Y90" i="1"/>
  <c r="AA90" i="1" s="1"/>
  <c r="AD90" i="1" s="1"/>
  <c r="AF90" i="1" s="1"/>
  <c r="Y86" i="1"/>
  <c r="AA86" i="1" s="1"/>
  <c r="AD86" i="1" s="1"/>
  <c r="AF86" i="1" s="1"/>
  <c r="Y91" i="1"/>
  <c r="AA91" i="1" s="1"/>
  <c r="AD91" i="1" s="1"/>
  <c r="AF91" i="1" s="1"/>
  <c r="Y67" i="1"/>
  <c r="AA67" i="1" s="1"/>
  <c r="AD67" i="1" s="1"/>
  <c r="AF67" i="1" s="1"/>
  <c r="Y63" i="1"/>
  <c r="AA63" i="1" s="1"/>
  <c r="AD63" i="1" s="1"/>
  <c r="AF63" i="1" s="1"/>
  <c r="Y88" i="1"/>
  <c r="AA88" i="1" s="1"/>
  <c r="AD88" i="1" s="1"/>
  <c r="AF88" i="1" s="1"/>
  <c r="Y99" i="1"/>
  <c r="AA99" i="1" s="1"/>
  <c r="AD99" i="1" s="1"/>
  <c r="AF99" i="1" s="1"/>
  <c r="Y100" i="1"/>
  <c r="AA100" i="1" s="1"/>
  <c r="AD100" i="1" s="1"/>
  <c r="AF100" i="1" s="1"/>
  <c r="Y89" i="1"/>
  <c r="AA89" i="1" s="1"/>
  <c r="AD89" i="1" s="1"/>
  <c r="AF89" i="1" s="1"/>
  <c r="Y94" i="1"/>
  <c r="AA94" i="1" s="1"/>
  <c r="AD94" i="1" s="1"/>
  <c r="AF94" i="1" s="1"/>
  <c r="X4" i="1"/>
  <c r="Z4" i="1" s="1"/>
  <c r="AC4" i="1" s="1"/>
  <c r="AE4" i="1" s="1"/>
  <c r="X61" i="1"/>
  <c r="Z61" i="1" s="1"/>
  <c r="AC61" i="1" s="1"/>
  <c r="AE61" i="1" s="1"/>
  <c r="X63" i="1"/>
  <c r="Z63" i="1" s="1"/>
  <c r="AC63" i="1" s="1"/>
  <c r="AE63" i="1" s="1"/>
  <c r="X64" i="1"/>
  <c r="Z64" i="1" s="1"/>
  <c r="AC64" i="1" s="1"/>
  <c r="AE64" i="1" s="1"/>
  <c r="X65" i="1"/>
  <c r="Z65" i="1" s="1"/>
  <c r="AC65" i="1" s="1"/>
  <c r="AE65" i="1" s="1"/>
  <c r="X66" i="1"/>
  <c r="Z66" i="1" s="1"/>
  <c r="AC66" i="1" s="1"/>
  <c r="AE66" i="1" s="1"/>
  <c r="X67" i="1"/>
  <c r="Z67" i="1" s="1"/>
  <c r="AC67" i="1" s="1"/>
  <c r="AE67" i="1" s="1"/>
  <c r="X68" i="1"/>
  <c r="Z68" i="1" s="1"/>
  <c r="AC68" i="1" s="1"/>
  <c r="AE68" i="1" s="1"/>
  <c r="X92" i="1"/>
  <c r="Z92" i="1" s="1"/>
  <c r="AC92" i="1" s="1"/>
  <c r="AE92" i="1" s="1"/>
  <c r="X84" i="1"/>
  <c r="Z84" i="1" s="1"/>
  <c r="AC84" i="1" s="1"/>
  <c r="AE84" i="1" s="1"/>
  <c r="X87" i="1"/>
  <c r="Z87" i="1" s="1"/>
  <c r="AC87" i="1" s="1"/>
  <c r="AE87" i="1" s="1"/>
  <c r="X62" i="1"/>
  <c r="Z62" i="1" s="1"/>
  <c r="AC62" i="1" s="1"/>
  <c r="AE62" i="1" s="1"/>
  <c r="X102" i="1"/>
  <c r="Z102" i="1" s="1"/>
  <c r="X90" i="1"/>
  <c r="Z90" i="1" s="1"/>
  <c r="AC90" i="1" s="1"/>
  <c r="AE90" i="1" s="1"/>
  <c r="X85" i="1"/>
  <c r="Z85" i="1" s="1"/>
  <c r="AC85" i="1" s="1"/>
  <c r="AE85" i="1" s="1"/>
  <c r="X101" i="1"/>
  <c r="Z101" i="1" s="1"/>
  <c r="X93" i="1"/>
  <c r="Z93" i="1" s="1"/>
  <c r="AC93" i="1" s="1"/>
  <c r="AE93" i="1" s="1"/>
  <c r="X100" i="1"/>
  <c r="Z100" i="1" s="1"/>
  <c r="AC100" i="1" s="1"/>
  <c r="AE100" i="1" s="1"/>
  <c r="X88" i="1"/>
  <c r="Z88" i="1" s="1"/>
  <c r="AC88" i="1" s="1"/>
  <c r="AE88" i="1" s="1"/>
  <c r="X91" i="1"/>
  <c r="Z91" i="1" s="1"/>
  <c r="AC91" i="1" s="1"/>
  <c r="AE91" i="1" s="1"/>
  <c r="X94" i="1"/>
  <c r="Z94" i="1" s="1"/>
  <c r="X99" i="1"/>
  <c r="Z99" i="1" s="1"/>
  <c r="AC99" i="1" s="1"/>
  <c r="AE99" i="1" s="1"/>
  <c r="X86" i="1"/>
  <c r="Z86" i="1" s="1"/>
  <c r="AC86" i="1" s="1"/>
  <c r="AE86" i="1" s="1"/>
  <c r="X89" i="1"/>
  <c r="Z89" i="1" s="1"/>
  <c r="AC89" i="1" s="1"/>
  <c r="AE89" i="1" s="1"/>
  <c r="E103" i="1"/>
  <c r="Y103" i="1"/>
  <c r="X103" i="1"/>
  <c r="Z103" i="1" s="1"/>
  <c r="AC98" i="1" l="1"/>
  <c r="AE98" i="1" s="1"/>
  <c r="AD96" i="1"/>
  <c r="AF96" i="1" s="1"/>
  <c r="AC96" i="1"/>
  <c r="AE96" i="1" s="1"/>
  <c r="AD98" i="1"/>
  <c r="AF98" i="1" s="1"/>
  <c r="AD95" i="1"/>
  <c r="AF95" i="1" s="1"/>
  <c r="AC95" i="1"/>
  <c r="AE95" i="1" s="1"/>
  <c r="AD97" i="1"/>
  <c r="AF97" i="1" s="1"/>
  <c r="AC97" i="1"/>
  <c r="AE97" i="1" s="1"/>
  <c r="AD69" i="1"/>
  <c r="AF69" i="1" s="1"/>
  <c r="AC71" i="1"/>
  <c r="AE71" i="1" s="1"/>
  <c r="AC76" i="1"/>
  <c r="AE76" i="1" s="1"/>
  <c r="AD73" i="1"/>
  <c r="AF73" i="1" s="1"/>
  <c r="AC79" i="1"/>
  <c r="AE79" i="1" s="1"/>
  <c r="AC80" i="1"/>
  <c r="AE80" i="1" s="1"/>
  <c r="AC69" i="1"/>
  <c r="AE69" i="1" s="1"/>
  <c r="AD83" i="1"/>
  <c r="AF83" i="1" s="1"/>
  <c r="AD72" i="1"/>
  <c r="AF72" i="1" s="1"/>
  <c r="AC73" i="1"/>
  <c r="AE73" i="1" s="1"/>
  <c r="AC77" i="1"/>
  <c r="AE77" i="1" s="1"/>
  <c r="AD77" i="1"/>
  <c r="AF77" i="1" s="1"/>
  <c r="AC82" i="1"/>
  <c r="AE82" i="1" s="1"/>
  <c r="AC72" i="1"/>
  <c r="AE72" i="1" s="1"/>
  <c r="AC74" i="1"/>
  <c r="AE74" i="1"/>
  <c r="AC81" i="1"/>
  <c r="AE81" i="1" s="1"/>
  <c r="AD74" i="1"/>
  <c r="AF74" i="1" s="1"/>
  <c r="AD81" i="1"/>
  <c r="AF81" i="1" s="1"/>
  <c r="AD76" i="1"/>
  <c r="AF76" i="1" s="1"/>
  <c r="AC57" i="1"/>
  <c r="AE57" i="1" s="1"/>
  <c r="AC58" i="1"/>
  <c r="AE58" i="1" s="1"/>
  <c r="AC50" i="1"/>
  <c r="AE50" i="1" s="1"/>
  <c r="AC54" i="1"/>
  <c r="AE54" i="1" s="1"/>
  <c r="AC59" i="1"/>
  <c r="AE59" i="1" s="1"/>
  <c r="AD50" i="1"/>
  <c r="AF50" i="1" s="1"/>
  <c r="AD53" i="1"/>
  <c r="AF53" i="1" s="1"/>
  <c r="AD12" i="1"/>
  <c r="AF12" i="1" s="1"/>
  <c r="AD31" i="1"/>
  <c r="AF31" i="1" s="1"/>
  <c r="AD29" i="1"/>
  <c r="AF29" i="1" s="1"/>
  <c r="AD39" i="1"/>
  <c r="AF39" i="1" s="1"/>
  <c r="AD36" i="1"/>
  <c r="AF36" i="1" s="1"/>
  <c r="AD24" i="1"/>
  <c r="AF24" i="1" s="1"/>
  <c r="AD26" i="1"/>
  <c r="AF26" i="1" s="1"/>
  <c r="AD60" i="1"/>
  <c r="AF60" i="1" s="1"/>
  <c r="AD6" i="1"/>
  <c r="AF6" i="1" s="1"/>
  <c r="AD55" i="1"/>
  <c r="AF55" i="1" s="1"/>
  <c r="AD20" i="1"/>
  <c r="AF20" i="1" s="1"/>
  <c r="AD47" i="1"/>
  <c r="AF47" i="1" s="1"/>
  <c r="AD27" i="1"/>
  <c r="AF27" i="1" s="1"/>
  <c r="AD45" i="1"/>
  <c r="AF45" i="1" s="1"/>
  <c r="AD48" i="1"/>
  <c r="AF48" i="1" s="1"/>
  <c r="AD49" i="1"/>
  <c r="AF49" i="1" s="1"/>
  <c r="AD44" i="1"/>
  <c r="AF44" i="1" s="1"/>
  <c r="AD18" i="1"/>
  <c r="AF18" i="1" s="1"/>
  <c r="AD51" i="1"/>
  <c r="AF51" i="1" s="1"/>
  <c r="AD54" i="1"/>
  <c r="AF54" i="1" s="1"/>
  <c r="AD14" i="1"/>
  <c r="AF14" i="1" s="1"/>
  <c r="AD58" i="1"/>
  <c r="AF58" i="1" s="1"/>
  <c r="AD37" i="1"/>
  <c r="AF37" i="1" s="1"/>
  <c r="AD16" i="1"/>
  <c r="AF16" i="1" s="1"/>
  <c r="AD22" i="1"/>
  <c r="AF22" i="1" s="1"/>
  <c r="AD57" i="1"/>
  <c r="AF57" i="1" s="1"/>
  <c r="AD28" i="1"/>
  <c r="AF28" i="1" s="1"/>
  <c r="AD35" i="1"/>
  <c r="AF35" i="1" s="1"/>
  <c r="AD52" i="1"/>
  <c r="AF52" i="1" s="1"/>
  <c r="AD43" i="1"/>
  <c r="AF43" i="1" s="1"/>
  <c r="AD59" i="1"/>
  <c r="AF59" i="1" s="1"/>
  <c r="AD56" i="1"/>
  <c r="AF56" i="1" s="1"/>
  <c r="AD8" i="1"/>
  <c r="AF8" i="1" s="1"/>
  <c r="AD10" i="1"/>
  <c r="AF10" i="1" s="1"/>
  <c r="AC94" i="1"/>
  <c r="AE94" i="1" s="1"/>
  <c r="AD85" i="1"/>
  <c r="AF85" i="1" s="1"/>
  <c r="AC101" i="1"/>
  <c r="AE101" i="1" s="1"/>
  <c r="AC102" i="1"/>
  <c r="AE102" i="1" s="1"/>
  <c r="AA103" i="1"/>
  <c r="AD103" i="1" s="1"/>
  <c r="AF103" i="1" s="1"/>
  <c r="AC103" i="1"/>
  <c r="AE103" i="1" s="1"/>
  <c r="AE104" i="1" l="1"/>
  <c r="A2" i="1" s="1"/>
  <c r="AF104" i="1"/>
  <c r="A5" i="1" s="1"/>
</calcChain>
</file>

<file path=xl/sharedStrings.xml><?xml version="1.0" encoding="utf-8"?>
<sst xmlns="http://schemas.openxmlformats.org/spreadsheetml/2006/main" count="233" uniqueCount="184">
  <si>
    <t>Size of Mine</t>
  </si>
  <si>
    <t>100,000 - 200,000</t>
  </si>
  <si>
    <t>Proposed History points (VPID)</t>
  </si>
  <si>
    <t>Repeat violation points</t>
  </si>
  <si>
    <t>Repeat violation proposed points</t>
  </si>
  <si>
    <t>Negligence</t>
  </si>
  <si>
    <t>Negligence points</t>
  </si>
  <si>
    <t>Negligence proposed points</t>
  </si>
  <si>
    <t>Likelhood of Occurrence</t>
  </si>
  <si>
    <t>Likelihood of occurrence points</t>
  </si>
  <si>
    <t>Likelihood of occurrence proposed points</t>
  </si>
  <si>
    <t>Severity</t>
  </si>
  <si>
    <t>Severity of injury expected points</t>
  </si>
  <si>
    <t>Severity of injury expected proposed points</t>
  </si>
  <si>
    <t># of Persons Affected</t>
  </si>
  <si>
    <t># persons affected points</t>
  </si>
  <si>
    <t># persons affected proposed points</t>
  </si>
  <si>
    <t>Penalty Amount based on total points</t>
  </si>
  <si>
    <t>Penalty Amount based on total proposed points</t>
  </si>
  <si>
    <t>Reduction for good faith</t>
  </si>
  <si>
    <t>Good Faith Reduction</t>
  </si>
  <si>
    <t>Good Faith Proposed Reduction</t>
  </si>
  <si>
    <t>Penalty</t>
  </si>
  <si>
    <t>Proposed penalty</t>
  </si>
  <si>
    <t>Size of Controlling Entity</t>
  </si>
  <si>
    <t>2,000,000 - 3,000,000</t>
  </si>
  <si>
    <t>TPP</t>
  </si>
  <si>
    <t>TPPM</t>
  </si>
  <si>
    <t>PTPPM</t>
  </si>
  <si>
    <t>MS</t>
  </si>
  <si>
    <t>MSP</t>
  </si>
  <si>
    <t>PMSP</t>
  </si>
  <si>
    <t>CS</t>
  </si>
  <si>
    <t>CSP</t>
  </si>
  <si>
    <t>PCSP</t>
  </si>
  <si>
    <t>NEGL</t>
  </si>
  <si>
    <t>NEGLP</t>
  </si>
  <si>
    <t>PNEGLP</t>
  </si>
  <si>
    <t>LIK</t>
  </si>
  <si>
    <t>LIKP</t>
  </si>
  <si>
    <t>PLIKP</t>
  </si>
  <si>
    <t>SEVE</t>
  </si>
  <si>
    <t>SEVEP</t>
  </si>
  <si>
    <t>PSEVEP</t>
  </si>
  <si>
    <t>PA</t>
  </si>
  <si>
    <t>PAP</t>
  </si>
  <si>
    <t>PPAP</t>
  </si>
  <si>
    <t>VPID</t>
  </si>
  <si>
    <t>VPIDP</t>
  </si>
  <si>
    <t>PVPIDP</t>
  </si>
  <si>
    <t>RV</t>
  </si>
  <si>
    <t>RVP</t>
  </si>
  <si>
    <t>PRVP</t>
  </si>
  <si>
    <t>Citation #</t>
  </si>
  <si>
    <t>S &amp; S</t>
  </si>
  <si>
    <t>Proposed S&amp;S</t>
  </si>
  <si>
    <t>Description</t>
  </si>
  <si>
    <t>Part/Section of 30 CFR</t>
  </si>
  <si>
    <t>History points (VPID)</t>
  </si>
  <si>
    <t>Points</t>
  </si>
  <si>
    <t>Penalty ($)</t>
  </si>
  <si>
    <t>Proposed Penalty ($)</t>
  </si>
  <si>
    <t>Proposed points</t>
  </si>
  <si>
    <t>Size of Mine in Annual Hours Worked</t>
  </si>
  <si>
    <t>Penalty Points</t>
  </si>
  <si>
    <t>Proposed Mine Size Penalty Points</t>
  </si>
  <si>
    <t>Size of Controlling Entity in Annual Hours Worked</t>
  </si>
  <si>
    <t>Proposed Controlling Penalty Points</t>
  </si>
  <si>
    <t>Repeat Violation Points</t>
  </si>
  <si>
    <t>Negligence Points</t>
  </si>
  <si>
    <t>Proposed Negligence Penalty Points</t>
  </si>
  <si>
    <t>Proposed Negligence</t>
  </si>
  <si>
    <t>Likelihood</t>
  </si>
  <si>
    <t>Likelihood Points</t>
  </si>
  <si>
    <t>Proposed Likelihood Penalty Points</t>
  </si>
  <si>
    <t>Proposed Likelihood</t>
  </si>
  <si>
    <t>Severity Points</t>
  </si>
  <si>
    <t>Proposed Severity Points</t>
  </si>
  <si>
    <t>Proposed Severity</t>
  </si>
  <si>
    <t>Persons Affected</t>
  </si>
  <si>
    <t>Person Affected Points</t>
  </si>
  <si>
    <t>Proposed Person Affected Points</t>
  </si>
  <si>
    <t>Overall history: number of violations per inspection day</t>
  </si>
  <si>
    <t>VPID Points</t>
  </si>
  <si>
    <t>Proposed VPID Points</t>
  </si>
  <si>
    <t>Existing rule</t>
  </si>
  <si>
    <t>Number of repeat violations per inspection day</t>
  </si>
  <si>
    <t>Proposed Repeat Points</t>
  </si>
  <si>
    <t>Penalty points(out of maximum208 points)</t>
  </si>
  <si>
    <t>Proposed rule</t>
  </si>
  <si>
    <t>Low</t>
  </si>
  <si>
    <t>Unlikely</t>
  </si>
  <si>
    <t>Lost Workdays or Restricted Duty</t>
  </si>
  <si>
    <t>31 or fewer</t>
  </si>
  <si>
    <t>0 - 5,000</t>
  </si>
  <si>
    <t>0 - 50,000</t>
  </si>
  <si>
    <t>None</t>
  </si>
  <si>
    <t>Not Negligent</t>
  </si>
  <si>
    <t>No Likelihood</t>
  </si>
  <si>
    <t>No Lost Workdays</t>
  </si>
  <si>
    <t>0 to 0.3</t>
  </si>
  <si>
    <t>0 to 0.01</t>
  </si>
  <si>
    <t>Moderate</t>
  </si>
  <si>
    <t>Permanently Disabling</t>
  </si>
  <si>
    <t>5,000 - 10,000</t>
  </si>
  <si>
    <t>50,000 - 100,000</t>
  </si>
  <si>
    <t>50,000 - 300,000</t>
  </si>
  <si>
    <t>Negligent</t>
  </si>
  <si>
    <t>Reasonably Likely</t>
  </si>
  <si>
    <t>&gt;0.3 to 0.5</t>
  </si>
  <si>
    <t>&gt;0.01 to 0.015</t>
  </si>
  <si>
    <t>&gt;0.01 to 0.02</t>
  </si>
  <si>
    <t>Fatal</t>
  </si>
  <si>
    <t>10,000 - 20,000</t>
  </si>
  <si>
    <t>300,000 - 2,000,000</t>
  </si>
  <si>
    <t>&gt;0.5 to 0.7</t>
  </si>
  <si>
    <t>&gt;0.015 to 0.02</t>
  </si>
  <si>
    <t>20,000 - 30,000</t>
  </si>
  <si>
    <t>200,000 - 300,000</t>
  </si>
  <si>
    <t>2,000,000 - 5,000,000</t>
  </si>
  <si>
    <t>High</t>
  </si>
  <si>
    <t>Reckless Disregard</t>
  </si>
  <si>
    <t>Highly Likely</t>
  </si>
  <si>
    <t>&gt;0.7 to 0.9</t>
  </si>
  <si>
    <t>&gt;0.02 to 0.025</t>
  </si>
  <si>
    <t>&gt;0.02 to 0.03</t>
  </si>
  <si>
    <t>30,000 - 50,000</t>
  </si>
  <si>
    <t>300,000 - 500,000</t>
  </si>
  <si>
    <t>5,000,000+</t>
  </si>
  <si>
    <t>Occurred</t>
  </si>
  <si>
    <t>&gt;0.9 to 1.1</t>
  </si>
  <si>
    <t>&gt;0.025 to 0.03</t>
  </si>
  <si>
    <t>500,000 - 1,000,000</t>
  </si>
  <si>
    <t>&gt;1.1 to 1.3</t>
  </si>
  <si>
    <t>&gt;0.03 to 0.04</t>
  </si>
  <si>
    <t>&gt;0.03 to 0.05</t>
  </si>
  <si>
    <t>1,000,000 - 2,000,000</t>
  </si>
  <si>
    <t>&gt;1.3 to 1.5</t>
  </si>
  <si>
    <t>&gt;0.04 to 0.05</t>
  </si>
  <si>
    <t>&gt;1.5 to 1.7</t>
  </si>
  <si>
    <t>&gt;0.05 to 0.06</t>
  </si>
  <si>
    <t>&gt;0.05 to 0.08</t>
  </si>
  <si>
    <t>3,000,000 - 5,000,000</t>
  </si>
  <si>
    <t>&gt;1.7 to 1.9</t>
  </si>
  <si>
    <t>&gt;0.06 to 0.08</t>
  </si>
  <si>
    <t>500,000 - 700,000</t>
  </si>
  <si>
    <t>5,000,000 - 10,000,000</t>
  </si>
  <si>
    <t>&gt;1.9 to 2.1</t>
  </si>
  <si>
    <t>&gt;0.08 to 0.10</t>
  </si>
  <si>
    <t>&gt;0.08 to 0.12</t>
  </si>
  <si>
    <t>700,000 - 1,000,000</t>
  </si>
  <si>
    <t>10,000,000+</t>
  </si>
  <si>
    <t>10 or more</t>
  </si>
  <si>
    <t>&gt;2.1</t>
  </si>
  <si>
    <t>&gt;0.10 to 0.12</t>
  </si>
  <si>
    <t>1,000,000 - 1,500,000</t>
  </si>
  <si>
    <t>&gt;0.12 to 0.14</t>
  </si>
  <si>
    <t>&gt;0.12 to 0.16</t>
  </si>
  <si>
    <t>1,500,000 - 2,000,000</t>
  </si>
  <si>
    <t>&gt;0.14 to 0.16</t>
  </si>
  <si>
    <t>&gt;0.16 to 0.18</t>
  </si>
  <si>
    <t>&gt;0.16 to 0.20</t>
  </si>
  <si>
    <t>&gt;0.18 to 0.20</t>
  </si>
  <si>
    <t>&gt;0.20 to 0.25</t>
  </si>
  <si>
    <t>&gt;0.2 to 0.3</t>
  </si>
  <si>
    <t>&gt;0.25 to 0.3</t>
  </si>
  <si>
    <t>&gt;0.3 to 0.4</t>
  </si>
  <si>
    <t>&gt;0.4 to 0.5</t>
  </si>
  <si>
    <t>&gt;0.5 to 1.0</t>
  </si>
  <si>
    <t>&gt;0.5</t>
  </si>
  <si>
    <t>&gt;1.0</t>
  </si>
  <si>
    <t>73 or more</t>
  </si>
  <si>
    <t>USER INPUT</t>
  </si>
  <si>
    <t>Do Not Adjust</t>
  </si>
  <si>
    <t>Date of Citation</t>
  </si>
  <si>
    <t>Total Proposed Rule Penalty</t>
  </si>
  <si>
    <t>Total points (out of 208)</t>
  </si>
  <si>
    <t>Total proposed points (out of 100)</t>
  </si>
  <si>
    <t>Color Code:</t>
  </si>
  <si>
    <t>PROPOSED RULE</t>
  </si>
  <si>
    <t>PRESENT RULE</t>
  </si>
  <si>
    <t xml:space="preserve">The tail of the red rock stacker had one side flap guard that had slipped down exposing an opening to the self cleaning tail pulley 4" X 5". </t>
  </si>
  <si>
    <t>56.14112b</t>
  </si>
  <si>
    <t>Total Present Rule Penalty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</si>
</sst>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00"/>
    <numFmt numFmtId="165" formatCode="&quot;$&quot;#,##0"/>
  </numFmts>
  <fonts count="11" x14ac:knownFonts="1">
    <font>
      <sz val="11"/>
      <color theme="1"/>
      <name val="Calibri"/>
      <family val="2"/>
      <scheme val="minor"/>
    </font>
    <font>
      <b/>
      <sz val="11"/>
      <color theme="1"/>
      <name val="Calibri"/>
      <family val="2"/>
      <scheme val="minor"/>
    </font>
    <font>
      <b/>
      <sz val="10"/>
      <name val="Arial"/>
      <family val="2"/>
    </font>
    <font>
      <sz val="10"/>
      <name val="Arial"/>
      <family val="2"/>
    </font>
    <font>
      <sz val="10"/>
      <color indexed="10"/>
      <name val="Arial"/>
      <family val="2"/>
    </font>
    <font>
      <b/>
      <sz val="14"/>
      <color indexed="10"/>
      <name val="Arial"/>
      <family val="2"/>
    </font>
    <font>
      <sz val="11"/>
      <color theme="1"/>
      <name val="Calibri"/>
      <family val="2"/>
      <scheme val="minor"/>
    </font>
    <font>
      <b/>
      <sz val="11"/>
      <color theme="0"/>
      <name val="Calibri"/>
      <family val="2"/>
      <scheme val="minor"/>
    </font>
    <font>
      <sz val="8"/>
      <name val="Arial"/>
      <family val="2"/>
    </font>
    <font>
      <sz val="8"/>
      <color theme="1"/>
      <name val="Arial"/>
      <family val="2"/>
    </font>
    <font>
      <b/>
      <sz val="8"/>
      <color theme="1"/>
      <name val="Arial"/>
      <family val="2"/>
    </font>
  </fonts>
  <fills count="16">
    <fill>
      <patternFill patternType="none"/>
    </fill>
    <fill>
      <patternFill patternType="gray125"/>
    </fill>
    <fill>
      <patternFill patternType="solid">
        <fgColor theme="8" tint="0.59999389629810485"/>
        <bgColor indexed="64"/>
      </patternFill>
    </fill>
    <fill>
      <patternFill patternType="solid">
        <fgColor rgb="FFF9F95F"/>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rgb="FFCCCCCC"/>
      </top>
      <bottom style="medium">
        <color rgb="FFCCCCCC"/>
      </bottom>
      <diagonal/>
    </border>
    <border>
      <left style="thin">
        <color indexed="64"/>
      </left>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rgb="FFCCCCCC"/>
      </bottom>
      <diagonal/>
    </border>
    <border>
      <left/>
      <right style="medium">
        <color rgb="FFCCCCCC"/>
      </right>
      <top/>
      <bottom style="medium">
        <color rgb="FFCCCCCC"/>
      </bottom>
      <diagonal/>
    </border>
    <border>
      <left style="thin">
        <color indexed="64"/>
      </left>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style="thick">
        <color indexed="64"/>
      </top>
      <bottom/>
      <diagonal/>
    </border>
    <border>
      <left style="medium">
        <color rgb="FFFF0000"/>
      </left>
      <right style="medium">
        <color rgb="FFFF0000"/>
      </right>
      <top/>
      <bottom/>
      <diagonal/>
    </border>
    <border>
      <left style="medium">
        <color rgb="FFFF0000"/>
      </left>
      <right style="medium">
        <color rgb="FFFF0000"/>
      </right>
      <top/>
      <bottom style="thick">
        <color indexed="64"/>
      </bottom>
      <diagonal/>
    </border>
    <border>
      <left style="medium">
        <color rgb="FFFF0000"/>
      </left>
      <right style="medium">
        <color rgb="FFFF0000"/>
      </right>
      <top/>
      <bottom style="medium">
        <color rgb="FFFF0000"/>
      </bottom>
      <diagonal/>
    </border>
  </borders>
  <cellStyleXfs count="2">
    <xf numFmtId="0" fontId="0" fillId="0" borderId="0"/>
    <xf numFmtId="44" fontId="6" fillId="0" borderId="0" applyFont="0" applyFill="0" applyBorder="0" applyAlignment="0" applyProtection="0"/>
  </cellStyleXfs>
  <cellXfs count="168">
    <xf numFmtId="0" fontId="0" fillId="0" borderId="0" xfId="0"/>
    <xf numFmtId="0" fontId="0" fillId="0" borderId="0" xfId="0" applyAlignment="1" applyProtection="1">
      <alignment wrapText="1"/>
      <protection locked="0"/>
    </xf>
    <xf numFmtId="0" fontId="2" fillId="2" borderId="1" xfId="0" applyFont="1" applyFill="1" applyBorder="1" applyAlignment="1" applyProtection="1">
      <alignment textRotation="90" wrapText="1"/>
      <protection locked="0"/>
    </xf>
    <xf numFmtId="0" fontId="2" fillId="2" borderId="1" xfId="0" applyFont="1" applyFill="1" applyBorder="1" applyAlignment="1" applyProtection="1">
      <alignment horizontal="center" textRotation="90" wrapText="1"/>
      <protection locked="0"/>
    </xf>
    <xf numFmtId="0" fontId="2" fillId="4" borderId="1" xfId="0" applyFont="1" applyFill="1" applyBorder="1" applyAlignment="1" applyProtection="1">
      <alignment horizontal="center" textRotation="90" wrapText="1"/>
      <protection locked="0"/>
    </xf>
    <xf numFmtId="0" fontId="2" fillId="0" borderId="0" xfId="0" applyFont="1" applyAlignment="1" applyProtection="1">
      <alignment textRotation="90" wrapText="1"/>
      <protection locked="0"/>
    </xf>
    <xf numFmtId="0" fontId="0" fillId="3" borderId="1" xfId="0" applyFill="1" applyBorder="1" applyAlignment="1" applyProtection="1">
      <alignment wrapText="1"/>
      <protection locked="0"/>
    </xf>
    <xf numFmtId="0" fontId="0" fillId="0" borderId="0" xfId="0" applyBorder="1" applyAlignment="1" applyProtection="1">
      <alignment wrapText="1"/>
      <protection locked="0"/>
    </xf>
    <xf numFmtId="0" fontId="2" fillId="14" borderId="1" xfId="0" applyFont="1" applyFill="1" applyBorder="1" applyAlignment="1" applyProtection="1">
      <alignment horizontal="center" wrapText="1"/>
    </xf>
    <xf numFmtId="0" fontId="0" fillId="0" borderId="0" xfId="0" applyFill="1" applyAlignment="1" applyProtection="1">
      <alignment wrapText="1"/>
      <protection locked="0"/>
    </xf>
    <xf numFmtId="0" fontId="2" fillId="0" borderId="0" xfId="0" applyFont="1" applyFill="1" applyBorder="1" applyAlignment="1" applyProtection="1">
      <alignment horizontal="center" wrapText="1"/>
      <protection locked="0"/>
    </xf>
    <xf numFmtId="0" fontId="3" fillId="0" borderId="0" xfId="0" applyFont="1" applyFill="1" applyBorder="1" applyAlignment="1" applyProtection="1">
      <alignment horizontal="center" wrapText="1"/>
      <protection locked="0"/>
    </xf>
    <xf numFmtId="0" fontId="0" fillId="0" borderId="0" xfId="0" applyFill="1" applyBorder="1" applyAlignment="1" applyProtection="1">
      <alignment horizontal="center" wrapText="1"/>
      <protection locked="0"/>
    </xf>
    <xf numFmtId="0" fontId="2" fillId="0" borderId="0" xfId="0" applyFont="1" applyAlignment="1" applyProtection="1">
      <alignment wrapText="1"/>
      <protection locked="0"/>
    </xf>
    <xf numFmtId="0" fontId="3" fillId="0" borderId="0" xfId="0" applyFont="1" applyAlignment="1" applyProtection="1">
      <alignment wrapText="1"/>
      <protection locked="0"/>
    </xf>
    <xf numFmtId="0" fontId="0" fillId="0" borderId="0" xfId="0" applyAlignment="1" applyProtection="1">
      <alignment horizontal="center" wrapText="1"/>
      <protection locked="0"/>
    </xf>
    <xf numFmtId="0" fontId="0" fillId="14" borderId="1" xfId="0" applyFill="1" applyBorder="1" applyAlignment="1" applyProtection="1">
      <alignment wrapText="1"/>
    </xf>
    <xf numFmtId="164" fontId="0" fillId="14" borderId="1" xfId="0" applyNumberFormat="1" applyFill="1" applyBorder="1" applyAlignment="1" applyProtection="1">
      <alignment wrapText="1"/>
    </xf>
    <xf numFmtId="165" fontId="0" fillId="14" borderId="1" xfId="0" applyNumberFormat="1" applyFill="1" applyBorder="1" applyAlignment="1" applyProtection="1">
      <alignment wrapText="1"/>
    </xf>
    <xf numFmtId="165" fontId="0" fillId="14" borderId="17" xfId="0" applyNumberFormat="1" applyFill="1" applyBorder="1" applyAlignment="1" applyProtection="1">
      <alignment wrapText="1"/>
    </xf>
    <xf numFmtId="164" fontId="4" fillId="14" borderId="28" xfId="0" applyNumberFormat="1" applyFont="1" applyFill="1" applyBorder="1" applyAlignment="1" applyProtection="1">
      <alignment wrapText="1"/>
    </xf>
    <xf numFmtId="164" fontId="4" fillId="14" borderId="29" xfId="0" applyNumberFormat="1" applyFont="1" applyFill="1" applyBorder="1" applyAlignment="1" applyProtection="1">
      <alignment wrapText="1"/>
    </xf>
    <xf numFmtId="14" fontId="0" fillId="3" borderId="1" xfId="0" applyNumberFormat="1" applyFill="1" applyBorder="1" applyAlignment="1" applyProtection="1">
      <alignment wrapText="1"/>
      <protection locked="0"/>
    </xf>
    <xf numFmtId="0" fontId="3" fillId="3" borderId="1" xfId="0" applyFont="1" applyFill="1" applyBorder="1" applyAlignment="1" applyProtection="1">
      <alignment wrapText="1"/>
      <protection locked="0"/>
    </xf>
    <xf numFmtId="9" fontId="0" fillId="3" borderId="1" xfId="0" applyNumberFormat="1" applyFill="1" applyBorder="1" applyAlignment="1" applyProtection="1">
      <alignment wrapText="1"/>
      <protection locked="0"/>
    </xf>
    <xf numFmtId="165" fontId="0" fillId="0" borderId="0" xfId="0" applyNumberFormat="1" applyFill="1" applyBorder="1" applyAlignment="1" applyProtection="1">
      <alignment wrapText="1"/>
      <protection locked="0"/>
    </xf>
    <xf numFmtId="1" fontId="8" fillId="5" borderId="13" xfId="0" applyNumberFormat="1" applyFont="1" applyFill="1" applyBorder="1" applyAlignment="1" applyProtection="1">
      <alignment horizontal="center" wrapText="1"/>
      <protection locked="0"/>
    </xf>
    <xf numFmtId="0" fontId="8" fillId="5" borderId="1" xfId="0" applyFont="1" applyFill="1" applyBorder="1" applyAlignment="1" applyProtection="1">
      <alignment horizontal="center" wrapText="1"/>
      <protection locked="0"/>
    </xf>
    <xf numFmtId="0" fontId="8" fillId="5" borderId="14" xfId="0" applyFont="1" applyFill="1" applyBorder="1" applyAlignment="1" applyProtection="1">
      <alignment horizontal="center" wrapText="1"/>
      <protection locked="0"/>
    </xf>
    <xf numFmtId="0" fontId="8" fillId="5" borderId="13" xfId="0" applyFont="1" applyFill="1" applyBorder="1" applyAlignment="1" applyProtection="1">
      <alignment horizontal="center" wrapText="1"/>
      <protection locked="0"/>
    </xf>
    <xf numFmtId="3" fontId="8" fillId="5" borderId="1" xfId="0" applyNumberFormat="1" applyFont="1" applyFill="1" applyBorder="1" applyAlignment="1" applyProtection="1">
      <alignment horizontal="center" wrapText="1"/>
      <protection locked="0"/>
    </xf>
    <xf numFmtId="0" fontId="8" fillId="5" borderId="23" xfId="0" applyFont="1" applyFill="1" applyBorder="1" applyAlignment="1" applyProtection="1">
      <alignment horizontal="center" wrapText="1"/>
      <protection locked="0"/>
    </xf>
    <xf numFmtId="3" fontId="8" fillId="5" borderId="21" xfId="0" applyNumberFormat="1" applyFont="1" applyFill="1" applyBorder="1" applyAlignment="1" applyProtection="1">
      <alignment horizontal="center" wrapText="1"/>
      <protection locked="0"/>
    </xf>
    <xf numFmtId="0" fontId="9" fillId="0" borderId="0" xfId="0" applyFont="1" applyAlignment="1" applyProtection="1">
      <alignment horizontal="center" wrapText="1"/>
      <protection locked="0"/>
    </xf>
    <xf numFmtId="0" fontId="9" fillId="0" borderId="0" xfId="0" applyFont="1" applyAlignment="1" applyProtection="1">
      <alignment wrapText="1"/>
      <protection locked="0"/>
    </xf>
    <xf numFmtId="0" fontId="9" fillId="0" borderId="0" xfId="0" applyFont="1" applyProtection="1">
      <protection locked="0"/>
    </xf>
    <xf numFmtId="0" fontId="10" fillId="0" borderId="8" xfId="0" applyFont="1" applyBorder="1" applyAlignment="1" applyProtection="1">
      <alignment horizontal="left" vertical="center" wrapText="1" indent="1"/>
      <protection locked="0"/>
    </xf>
    <xf numFmtId="0" fontId="9" fillId="6" borderId="5" xfId="0" applyFont="1" applyFill="1" applyBorder="1" applyAlignment="1" applyProtection="1">
      <alignment wrapText="1"/>
      <protection locked="0"/>
    </xf>
    <xf numFmtId="0" fontId="9" fillId="6" borderId="6" xfId="0" applyFont="1" applyFill="1" applyBorder="1" applyAlignment="1" applyProtection="1">
      <alignment wrapText="1"/>
      <protection locked="0"/>
    </xf>
    <xf numFmtId="0" fontId="9" fillId="6" borderId="9" xfId="0" applyFont="1" applyFill="1" applyBorder="1" applyAlignment="1" applyProtection="1">
      <alignment wrapText="1"/>
      <protection locked="0"/>
    </xf>
    <xf numFmtId="0" fontId="9" fillId="7" borderId="5" xfId="0" applyFont="1" applyFill="1" applyBorder="1" applyAlignment="1" applyProtection="1">
      <alignment wrapText="1"/>
      <protection locked="0"/>
    </xf>
    <xf numFmtId="0" fontId="9" fillId="7" borderId="6" xfId="0" applyFont="1" applyFill="1" applyBorder="1" applyAlignment="1" applyProtection="1">
      <alignment wrapText="1"/>
      <protection locked="0"/>
    </xf>
    <xf numFmtId="0" fontId="9" fillId="7" borderId="7" xfId="0" applyFont="1" applyFill="1" applyBorder="1" applyAlignment="1" applyProtection="1">
      <alignment wrapText="1"/>
      <protection locked="0"/>
    </xf>
    <xf numFmtId="0" fontId="9" fillId="0" borderId="10" xfId="0" applyFont="1" applyBorder="1" applyAlignment="1" applyProtection="1">
      <alignment wrapText="1"/>
      <protection locked="0"/>
    </xf>
    <xf numFmtId="0" fontId="9" fillId="0" borderId="11" xfId="0" applyFont="1" applyFill="1" applyBorder="1" applyAlignment="1" applyProtection="1">
      <alignment wrapText="1"/>
      <protection locked="0"/>
    </xf>
    <xf numFmtId="0" fontId="9" fillId="8" borderId="5" xfId="0" applyFont="1" applyFill="1" applyBorder="1" applyAlignment="1" applyProtection="1">
      <alignment wrapText="1"/>
      <protection locked="0"/>
    </xf>
    <xf numFmtId="0" fontId="9" fillId="8" borderId="6" xfId="0" applyFont="1" applyFill="1" applyBorder="1" applyAlignment="1" applyProtection="1">
      <alignment wrapText="1"/>
      <protection locked="0"/>
    </xf>
    <xf numFmtId="0" fontId="9" fillId="8" borderId="7" xfId="0" applyFont="1" applyFill="1" applyBorder="1" applyAlignment="1" applyProtection="1">
      <alignment wrapText="1"/>
      <protection locked="0"/>
    </xf>
    <xf numFmtId="0" fontId="9" fillId="9" borderId="12" xfId="0" applyFont="1" applyFill="1" applyBorder="1" applyAlignment="1" applyProtection="1">
      <alignment wrapText="1"/>
      <protection locked="0"/>
    </xf>
    <xf numFmtId="0" fontId="9" fillId="9" borderId="6" xfId="0" applyFont="1" applyFill="1" applyBorder="1" applyAlignment="1" applyProtection="1">
      <alignment wrapText="1"/>
      <protection locked="0"/>
    </xf>
    <xf numFmtId="0" fontId="9" fillId="9" borderId="7" xfId="0" applyFont="1" applyFill="1" applyBorder="1" applyAlignment="1" applyProtection="1">
      <alignment wrapText="1"/>
      <protection locked="0"/>
    </xf>
    <xf numFmtId="0" fontId="9" fillId="10" borderId="12" xfId="0" applyFont="1" applyFill="1" applyBorder="1" applyAlignment="1" applyProtection="1">
      <alignment wrapText="1"/>
      <protection locked="0"/>
    </xf>
    <xf numFmtId="0" fontId="9" fillId="10" borderId="6" xfId="0" applyFont="1" applyFill="1" applyBorder="1" applyAlignment="1" applyProtection="1">
      <alignment wrapText="1"/>
      <protection locked="0"/>
    </xf>
    <xf numFmtId="0" fontId="9" fillId="10" borderId="7" xfId="0" applyFont="1" applyFill="1" applyBorder="1" applyAlignment="1" applyProtection="1">
      <alignment wrapText="1"/>
      <protection locked="0"/>
    </xf>
    <xf numFmtId="0" fontId="9" fillId="11" borderId="12" xfId="0" applyFont="1" applyFill="1" applyBorder="1" applyAlignment="1" applyProtection="1">
      <alignment wrapText="1"/>
      <protection locked="0"/>
    </xf>
    <xf numFmtId="0" fontId="9" fillId="11" borderId="6" xfId="0" applyFont="1" applyFill="1" applyBorder="1" applyAlignment="1" applyProtection="1">
      <alignment wrapText="1"/>
      <protection locked="0"/>
    </xf>
    <xf numFmtId="0" fontId="9" fillId="11" borderId="7" xfId="0" applyFont="1" applyFill="1" applyBorder="1" applyAlignment="1" applyProtection="1">
      <alignment wrapText="1"/>
      <protection locked="0"/>
    </xf>
    <xf numFmtId="0" fontId="9" fillId="0" borderId="15" xfId="0" applyFont="1" applyBorder="1" applyAlignment="1" applyProtection="1">
      <alignment horizontal="left" vertical="center" wrapText="1" indent="1"/>
      <protection locked="0"/>
    </xf>
    <xf numFmtId="0" fontId="9" fillId="0" borderId="16" xfId="0" applyFont="1" applyBorder="1" applyAlignment="1" applyProtection="1">
      <alignment horizontal="left" vertical="center" wrapText="1" indent="1"/>
      <protection locked="0"/>
    </xf>
    <xf numFmtId="3" fontId="9" fillId="6" borderId="13" xfId="0" applyNumberFormat="1" applyFont="1" applyFill="1" applyBorder="1" applyAlignment="1" applyProtection="1">
      <alignment wrapText="1"/>
      <protection locked="0"/>
    </xf>
    <xf numFmtId="0" fontId="9" fillId="6" borderId="1" xfId="0" applyFont="1" applyFill="1" applyBorder="1" applyAlignment="1" applyProtection="1">
      <alignment wrapText="1"/>
      <protection locked="0"/>
    </xf>
    <xf numFmtId="0" fontId="9" fillId="6" borderId="17" xfId="0" applyFont="1" applyFill="1" applyBorder="1" applyAlignment="1" applyProtection="1">
      <alignment wrapText="1"/>
      <protection locked="0"/>
    </xf>
    <xf numFmtId="3" fontId="9" fillId="7" borderId="13" xfId="0" applyNumberFormat="1" applyFont="1" applyFill="1" applyBorder="1" applyAlignment="1" applyProtection="1">
      <alignment wrapText="1"/>
      <protection locked="0"/>
    </xf>
    <xf numFmtId="0" fontId="9" fillId="7" borderId="1" xfId="0" applyFont="1" applyFill="1" applyBorder="1" applyAlignment="1" applyProtection="1">
      <alignment wrapText="1"/>
      <protection locked="0"/>
    </xf>
    <xf numFmtId="0" fontId="9" fillId="7" borderId="14" xfId="0" applyFont="1" applyFill="1" applyBorder="1" applyAlignment="1" applyProtection="1">
      <alignment wrapText="1"/>
      <protection locked="0"/>
    </xf>
    <xf numFmtId="3" fontId="9" fillId="0" borderId="0" xfId="0" applyNumberFormat="1" applyFont="1" applyBorder="1" applyAlignment="1" applyProtection="1">
      <alignment wrapText="1"/>
      <protection locked="0"/>
    </xf>
    <xf numFmtId="0" fontId="9" fillId="0" borderId="0" xfId="0" applyFont="1" applyBorder="1" applyAlignment="1" applyProtection="1">
      <alignment wrapText="1"/>
      <protection locked="0"/>
    </xf>
    <xf numFmtId="0" fontId="9" fillId="0" borderId="18" xfId="0" applyFont="1" applyBorder="1" applyAlignment="1" applyProtection="1">
      <alignment wrapText="1"/>
      <protection locked="0"/>
    </xf>
    <xf numFmtId="0" fontId="9" fillId="8" borderId="13" xfId="0" applyFont="1" applyFill="1" applyBorder="1" applyProtection="1">
      <protection locked="0"/>
    </xf>
    <xf numFmtId="0" fontId="9" fillId="8" borderId="1" xfId="0" applyFont="1" applyFill="1" applyBorder="1" applyAlignment="1" applyProtection="1">
      <alignment wrapText="1"/>
      <protection locked="0"/>
    </xf>
    <xf numFmtId="0" fontId="9" fillId="8" borderId="14" xfId="0" applyFont="1" applyFill="1" applyBorder="1" applyAlignment="1" applyProtection="1">
      <alignment wrapText="1"/>
      <protection locked="0"/>
    </xf>
    <xf numFmtId="0" fontId="9" fillId="9" borderId="19" xfId="0" applyFont="1" applyFill="1" applyBorder="1" applyProtection="1">
      <protection locked="0"/>
    </xf>
    <xf numFmtId="0" fontId="9" fillId="9" borderId="1" xfId="0" applyFont="1" applyFill="1" applyBorder="1" applyAlignment="1" applyProtection="1">
      <alignment wrapText="1"/>
      <protection locked="0"/>
    </xf>
    <xf numFmtId="0" fontId="9" fillId="9" borderId="14" xfId="0" applyFont="1" applyFill="1" applyBorder="1" applyAlignment="1" applyProtection="1">
      <alignment wrapText="1"/>
      <protection locked="0"/>
    </xf>
    <xf numFmtId="0" fontId="9" fillId="10" borderId="19" xfId="0" applyFont="1" applyFill="1" applyBorder="1" applyAlignment="1" applyProtection="1">
      <alignment wrapText="1"/>
      <protection locked="0"/>
    </xf>
    <xf numFmtId="0" fontId="9" fillId="10" borderId="1" xfId="0" applyFont="1" applyFill="1" applyBorder="1" applyAlignment="1" applyProtection="1">
      <alignment wrapText="1"/>
      <protection locked="0"/>
    </xf>
    <xf numFmtId="0" fontId="9" fillId="10" borderId="14" xfId="0" applyFont="1" applyFill="1" applyBorder="1" applyAlignment="1" applyProtection="1">
      <alignment wrapText="1"/>
      <protection locked="0"/>
    </xf>
    <xf numFmtId="0" fontId="9" fillId="11" borderId="19" xfId="0" applyFont="1" applyFill="1" applyBorder="1" applyAlignment="1" applyProtection="1">
      <alignment wrapText="1"/>
      <protection locked="0"/>
    </xf>
    <xf numFmtId="0" fontId="9" fillId="11" borderId="1" xfId="0" applyFont="1" applyFill="1" applyBorder="1" applyAlignment="1" applyProtection="1">
      <alignment wrapText="1"/>
      <protection locked="0"/>
    </xf>
    <xf numFmtId="0" fontId="9" fillId="11" borderId="14" xfId="0" applyFont="1" applyFill="1" applyBorder="1" applyAlignment="1" applyProtection="1">
      <alignment wrapText="1"/>
      <protection locked="0"/>
    </xf>
    <xf numFmtId="0" fontId="9" fillId="12" borderId="13" xfId="0" applyFont="1" applyFill="1" applyBorder="1" applyAlignment="1" applyProtection="1">
      <alignment horizontal="left" vertical="center" wrapText="1" indent="1"/>
      <protection locked="0"/>
    </xf>
    <xf numFmtId="0" fontId="9" fillId="12" borderId="1" xfId="0" applyFont="1" applyFill="1" applyBorder="1" applyAlignment="1" applyProtection="1">
      <alignment horizontal="left" vertical="center" wrapText="1" indent="1"/>
      <protection locked="0"/>
    </xf>
    <xf numFmtId="0" fontId="9" fillId="12" borderId="14" xfId="0" applyFont="1" applyFill="1" applyBorder="1" applyAlignment="1" applyProtection="1">
      <alignment horizontal="left" vertical="center" wrapText="1" indent="1"/>
      <protection locked="0"/>
    </xf>
    <xf numFmtId="0" fontId="9" fillId="13" borderId="19" xfId="0" applyFont="1" applyFill="1" applyBorder="1" applyAlignment="1" applyProtection="1">
      <alignment horizontal="left" vertical="center" wrapText="1" indent="1"/>
      <protection locked="0"/>
    </xf>
    <xf numFmtId="0" fontId="9" fillId="13" borderId="1" xfId="0" applyFont="1" applyFill="1" applyBorder="1" applyAlignment="1" applyProtection="1">
      <alignment horizontal="left" vertical="center" wrapText="1" indent="1"/>
      <protection locked="0"/>
    </xf>
    <xf numFmtId="0" fontId="9" fillId="13" borderId="14" xfId="0" applyFont="1" applyFill="1" applyBorder="1" applyAlignment="1" applyProtection="1">
      <alignment horizontal="left" vertical="center" wrapText="1" indent="1"/>
      <protection locked="0"/>
    </xf>
    <xf numFmtId="0" fontId="9" fillId="10" borderId="20" xfId="0" applyFont="1" applyFill="1" applyBorder="1" applyAlignment="1" applyProtection="1">
      <alignment wrapText="1"/>
      <protection locked="0"/>
    </xf>
    <xf numFmtId="0" fontId="9" fillId="10" borderId="21" xfId="0" applyFont="1" applyFill="1" applyBorder="1" applyAlignment="1" applyProtection="1">
      <alignment wrapText="1"/>
      <protection locked="0"/>
    </xf>
    <xf numFmtId="0" fontId="9" fillId="10" borderId="22" xfId="0" applyFont="1" applyFill="1" applyBorder="1" applyAlignment="1" applyProtection="1">
      <alignment wrapText="1"/>
      <protection locked="0"/>
    </xf>
    <xf numFmtId="0" fontId="9" fillId="8" borderId="23" xfId="0" applyFont="1" applyFill="1" applyBorder="1" applyProtection="1">
      <protection locked="0"/>
    </xf>
    <xf numFmtId="0" fontId="9" fillId="8" borderId="21" xfId="0" applyFont="1" applyFill="1" applyBorder="1" applyAlignment="1" applyProtection="1">
      <alignment wrapText="1"/>
      <protection locked="0"/>
    </xf>
    <xf numFmtId="0" fontId="9" fillId="8" borderId="22" xfId="0" applyFont="1" applyFill="1" applyBorder="1" applyAlignment="1" applyProtection="1">
      <alignment wrapText="1"/>
      <protection locked="0"/>
    </xf>
    <xf numFmtId="0" fontId="9" fillId="9" borderId="20" xfId="0" applyFont="1" applyFill="1" applyBorder="1" applyProtection="1">
      <protection locked="0"/>
    </xf>
    <xf numFmtId="0" fontId="9" fillId="9" borderId="21" xfId="0" applyFont="1" applyFill="1" applyBorder="1" applyAlignment="1" applyProtection="1">
      <alignment wrapText="1"/>
      <protection locked="0"/>
    </xf>
    <xf numFmtId="0" fontId="9" fillId="9" borderId="22" xfId="0" applyFont="1" applyFill="1" applyBorder="1" applyAlignment="1" applyProtection="1">
      <alignment wrapText="1"/>
      <protection locked="0"/>
    </xf>
    <xf numFmtId="0" fontId="9" fillId="11" borderId="13" xfId="0" applyFont="1" applyFill="1" applyBorder="1" applyAlignment="1" applyProtection="1">
      <alignment wrapText="1"/>
      <protection locked="0"/>
    </xf>
    <xf numFmtId="0" fontId="9" fillId="0" borderId="24" xfId="0" applyFont="1" applyBorder="1" applyAlignment="1" applyProtection="1">
      <alignment wrapText="1"/>
      <protection locked="0"/>
    </xf>
    <xf numFmtId="0" fontId="9" fillId="5" borderId="14" xfId="0" applyFont="1" applyFill="1" applyBorder="1" applyAlignment="1" applyProtection="1">
      <alignment horizontal="center" wrapText="1"/>
      <protection locked="0"/>
    </xf>
    <xf numFmtId="0" fontId="9" fillId="0" borderId="0" xfId="0" applyFont="1" applyBorder="1" applyAlignment="1" applyProtection="1">
      <alignment horizontal="left" vertical="center" wrapText="1" indent="1"/>
      <protection locked="0"/>
    </xf>
    <xf numFmtId="3" fontId="9" fillId="6" borderId="17" xfId="0" applyNumberFormat="1" applyFont="1" applyFill="1" applyBorder="1" applyAlignment="1" applyProtection="1">
      <alignment wrapText="1"/>
      <protection locked="0"/>
    </xf>
    <xf numFmtId="3" fontId="9" fillId="7" borderId="23" xfId="0" applyNumberFormat="1" applyFont="1" applyFill="1" applyBorder="1" applyAlignment="1" applyProtection="1">
      <alignment wrapText="1"/>
      <protection locked="0"/>
    </xf>
    <xf numFmtId="0" fontId="9" fillId="7" borderId="21" xfId="0" applyFont="1" applyFill="1" applyBorder="1" applyAlignment="1" applyProtection="1">
      <alignment wrapText="1"/>
      <protection locked="0"/>
    </xf>
    <xf numFmtId="0" fontId="9" fillId="7" borderId="22" xfId="0" applyFont="1" applyFill="1" applyBorder="1" applyAlignment="1" applyProtection="1">
      <alignment wrapText="1"/>
      <protection locked="0"/>
    </xf>
    <xf numFmtId="3" fontId="9" fillId="0" borderId="25" xfId="0" applyNumberFormat="1" applyFont="1" applyBorder="1" applyAlignment="1" applyProtection="1">
      <alignment wrapText="1"/>
      <protection locked="0"/>
    </xf>
    <xf numFmtId="0" fontId="9" fillId="0" borderId="25" xfId="0" applyFont="1" applyBorder="1" applyAlignment="1" applyProtection="1">
      <alignment wrapText="1"/>
      <protection locked="0"/>
    </xf>
    <xf numFmtId="0" fontId="9" fillId="11" borderId="23" xfId="0" applyFont="1" applyFill="1" applyBorder="1" applyAlignment="1" applyProtection="1">
      <alignment wrapText="1"/>
      <protection locked="0"/>
    </xf>
    <xf numFmtId="0" fontId="9" fillId="11" borderId="21" xfId="0" applyFont="1" applyFill="1" applyBorder="1" applyAlignment="1" applyProtection="1">
      <alignment wrapText="1"/>
      <protection locked="0"/>
    </xf>
    <xf numFmtId="0" fontId="9" fillId="11" borderId="22" xfId="0" applyFont="1" applyFill="1" applyBorder="1" applyAlignment="1" applyProtection="1">
      <alignment wrapText="1"/>
      <protection locked="0"/>
    </xf>
    <xf numFmtId="0" fontId="9" fillId="12" borderId="23" xfId="0" applyFont="1" applyFill="1" applyBorder="1" applyAlignment="1" applyProtection="1">
      <alignment horizontal="left" vertical="center" wrapText="1" indent="1"/>
      <protection locked="0"/>
    </xf>
    <xf numFmtId="0" fontId="9" fillId="12" borderId="21" xfId="0" applyFont="1" applyFill="1" applyBorder="1" applyAlignment="1" applyProtection="1">
      <alignment horizontal="left" vertical="center" wrapText="1" indent="1"/>
      <protection locked="0"/>
    </xf>
    <xf numFmtId="0" fontId="9" fillId="12" borderId="22" xfId="0" applyFont="1" applyFill="1" applyBorder="1" applyAlignment="1" applyProtection="1">
      <alignment horizontal="left" vertical="center" wrapText="1" indent="1"/>
      <protection locked="0"/>
    </xf>
    <xf numFmtId="3" fontId="9" fillId="6" borderId="14" xfId="0" applyNumberFormat="1" applyFont="1" applyFill="1" applyBorder="1" applyAlignment="1" applyProtection="1">
      <alignment wrapText="1"/>
      <protection locked="0"/>
    </xf>
    <xf numFmtId="3" fontId="9" fillId="0" borderId="0" xfId="0" applyNumberFormat="1" applyFont="1" applyAlignment="1" applyProtection="1">
      <alignment wrapText="1"/>
      <protection locked="0"/>
    </xf>
    <xf numFmtId="0" fontId="9" fillId="13" borderId="13" xfId="0" applyFont="1" applyFill="1" applyBorder="1" applyAlignment="1" applyProtection="1">
      <alignment horizontal="left" vertical="center" wrapText="1" indent="1"/>
      <protection locked="0"/>
    </xf>
    <xf numFmtId="3" fontId="9" fillId="0" borderId="15" xfId="0" applyNumberFormat="1" applyFont="1" applyBorder="1" applyAlignment="1" applyProtection="1">
      <alignment horizontal="left" vertical="center" wrapText="1" indent="1"/>
      <protection locked="0"/>
    </xf>
    <xf numFmtId="3" fontId="9" fillId="0" borderId="0" xfId="0" applyNumberFormat="1" applyFont="1" applyBorder="1" applyAlignment="1" applyProtection="1">
      <alignment horizontal="left" vertical="center" wrapText="1" indent="1"/>
      <protection locked="0"/>
    </xf>
    <xf numFmtId="3" fontId="9" fillId="6" borderId="23" xfId="0" applyNumberFormat="1" applyFont="1" applyFill="1" applyBorder="1" applyAlignment="1" applyProtection="1">
      <alignment wrapText="1"/>
      <protection locked="0"/>
    </xf>
    <xf numFmtId="0" fontId="9" fillId="6" borderId="21" xfId="0" applyFont="1" applyFill="1" applyBorder="1" applyAlignment="1" applyProtection="1">
      <alignment wrapText="1"/>
      <protection locked="0"/>
    </xf>
    <xf numFmtId="3" fontId="9" fillId="6" borderId="22" xfId="0" applyNumberFormat="1" applyFont="1" applyFill="1" applyBorder="1" applyAlignment="1" applyProtection="1">
      <alignment wrapText="1"/>
      <protection locked="0"/>
    </xf>
    <xf numFmtId="3" fontId="9" fillId="0" borderId="16" xfId="0" applyNumberFormat="1" applyFont="1" applyBorder="1" applyAlignment="1" applyProtection="1">
      <alignment horizontal="left" vertical="center" wrapText="1" indent="1"/>
      <protection locked="0"/>
    </xf>
    <xf numFmtId="0" fontId="9" fillId="0" borderId="26" xfId="0" applyFont="1" applyBorder="1" applyAlignment="1" applyProtection="1">
      <alignment wrapText="1"/>
      <protection locked="0"/>
    </xf>
    <xf numFmtId="0" fontId="9" fillId="13" borderId="23" xfId="0" applyFont="1" applyFill="1" applyBorder="1" applyAlignment="1" applyProtection="1">
      <alignment horizontal="left" vertical="center" wrapText="1" indent="1"/>
      <protection locked="0"/>
    </xf>
    <xf numFmtId="0" fontId="9" fillId="13" borderId="21" xfId="0" applyFont="1" applyFill="1" applyBorder="1" applyAlignment="1" applyProtection="1">
      <alignment horizontal="left" vertical="center" wrapText="1" indent="1"/>
      <protection locked="0"/>
    </xf>
    <xf numFmtId="0" fontId="9" fillId="13" borderId="22" xfId="0" applyFont="1" applyFill="1" applyBorder="1" applyAlignment="1" applyProtection="1">
      <alignment horizontal="left" vertical="center" wrapText="1" indent="1"/>
      <protection locked="0"/>
    </xf>
    <xf numFmtId="0" fontId="9" fillId="5" borderId="14" xfId="0" applyFont="1" applyFill="1" applyBorder="1" applyAlignment="1" applyProtection="1">
      <alignment horizontal="center" vertical="center" wrapText="1"/>
      <protection locked="0"/>
    </xf>
    <xf numFmtId="3" fontId="9" fillId="5" borderId="14" xfId="0" applyNumberFormat="1" applyFont="1" applyFill="1" applyBorder="1" applyAlignment="1" applyProtection="1">
      <alignment horizontal="center" vertical="center" wrapText="1"/>
      <protection locked="0"/>
    </xf>
    <xf numFmtId="3" fontId="9" fillId="5" borderId="22" xfId="0" applyNumberFormat="1"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wrapText="1"/>
      <protection locked="0"/>
    </xf>
    <xf numFmtId="0" fontId="8" fillId="5" borderId="6" xfId="0" applyFont="1" applyFill="1" applyBorder="1" applyAlignment="1" applyProtection="1">
      <alignment horizontal="center" wrapText="1"/>
      <protection locked="0"/>
    </xf>
    <xf numFmtId="0" fontId="9" fillId="5" borderId="7" xfId="0" applyFont="1" applyFill="1" applyBorder="1" applyAlignment="1" applyProtection="1">
      <alignment horizontal="center" vertical="center" wrapText="1"/>
      <protection locked="0"/>
    </xf>
    <xf numFmtId="0" fontId="9" fillId="0" borderId="8" xfId="0" applyFont="1" applyBorder="1" applyAlignment="1" applyProtection="1">
      <alignment horizontal="left" vertical="center" wrapText="1" indent="1"/>
      <protection locked="0"/>
    </xf>
    <xf numFmtId="0" fontId="9" fillId="12" borderId="5" xfId="0" applyFont="1" applyFill="1" applyBorder="1" applyAlignment="1" applyProtection="1">
      <alignment horizontal="left" vertical="center" wrapText="1" indent="1"/>
      <protection locked="0"/>
    </xf>
    <xf numFmtId="0" fontId="9" fillId="12" borderId="6" xfId="0" applyFont="1" applyFill="1" applyBorder="1" applyAlignment="1" applyProtection="1">
      <alignment horizontal="left" vertical="center" wrapText="1" indent="1"/>
      <protection locked="0"/>
    </xf>
    <xf numFmtId="0" fontId="9" fillId="12" borderId="7" xfId="0" applyFont="1" applyFill="1" applyBorder="1" applyAlignment="1" applyProtection="1">
      <alignment horizontal="left" vertical="center" wrapText="1" indent="1"/>
      <protection locked="0"/>
    </xf>
    <xf numFmtId="0" fontId="9" fillId="13" borderId="12" xfId="0" applyFont="1" applyFill="1" applyBorder="1" applyAlignment="1" applyProtection="1">
      <alignment horizontal="left" vertical="center" wrapText="1" indent="1"/>
      <protection locked="0"/>
    </xf>
    <xf numFmtId="0" fontId="9" fillId="13" borderId="6" xfId="0" applyFont="1" applyFill="1" applyBorder="1" applyAlignment="1" applyProtection="1">
      <alignment horizontal="left" vertical="center" wrapText="1" indent="1"/>
      <protection locked="0"/>
    </xf>
    <xf numFmtId="0" fontId="9" fillId="13" borderId="7" xfId="0" applyFont="1" applyFill="1" applyBorder="1" applyAlignment="1" applyProtection="1">
      <alignment horizontal="left" vertical="center" wrapText="1" indent="1"/>
      <protection locked="0"/>
    </xf>
    <xf numFmtId="0" fontId="2" fillId="2" borderId="19" xfId="0" applyFont="1" applyFill="1" applyBorder="1" applyAlignment="1" applyProtection="1">
      <alignment textRotation="90" wrapText="1"/>
      <protection locked="0"/>
    </xf>
    <xf numFmtId="14" fontId="0" fillId="3" borderId="19" xfId="0" applyNumberFormat="1" applyFill="1" applyBorder="1" applyAlignment="1" applyProtection="1">
      <alignment wrapText="1"/>
      <protection locked="0"/>
    </xf>
    <xf numFmtId="0" fontId="0" fillId="3" borderId="1" xfId="0" applyFill="1" applyBorder="1" applyAlignment="1" applyProtection="1">
      <alignment horizontal="center" wrapText="1"/>
      <protection locked="0"/>
    </xf>
    <xf numFmtId="49" fontId="0" fillId="3" borderId="1" xfId="0" applyNumberFormat="1" applyFill="1" applyBorder="1" applyAlignment="1" applyProtection="1">
      <alignment horizontal="center" wrapText="1"/>
      <protection locked="0"/>
    </xf>
    <xf numFmtId="0" fontId="0" fillId="14" borderId="1" xfId="0" applyFill="1" applyBorder="1" applyAlignment="1" applyProtection="1">
      <alignment horizontal="center" wrapText="1"/>
    </xf>
    <xf numFmtId="0" fontId="0" fillId="2" borderId="1" xfId="0" applyFill="1" applyBorder="1" applyAlignment="1" applyProtection="1">
      <alignment horizontal="center" wrapText="1"/>
    </xf>
    <xf numFmtId="0" fontId="0" fillId="4" borderId="1" xfId="0" applyFill="1" applyBorder="1" applyAlignment="1" applyProtection="1">
      <alignment horizontal="center" wrapText="1"/>
    </xf>
    <xf numFmtId="0" fontId="7" fillId="15" borderId="24" xfId="0" applyFont="1" applyFill="1" applyBorder="1" applyAlignment="1" applyProtection="1">
      <alignment horizontal="center" wrapText="1"/>
    </xf>
    <xf numFmtId="0" fontId="1" fillId="4" borderId="31" xfId="0" applyFont="1" applyFill="1" applyBorder="1" applyAlignment="1" applyProtection="1">
      <alignment horizontal="center" wrapText="1"/>
    </xf>
    <xf numFmtId="0" fontId="1" fillId="2" borderId="32" xfId="0" applyFont="1" applyFill="1" applyBorder="1" applyAlignment="1" applyProtection="1">
      <alignment horizontal="center" wrapText="1"/>
    </xf>
    <xf numFmtId="0" fontId="1" fillId="3" borderId="32" xfId="0" applyFont="1" applyFill="1" applyBorder="1" applyAlignment="1" applyProtection="1">
      <alignment horizontal="center" wrapText="1"/>
    </xf>
    <xf numFmtId="0" fontId="2" fillId="14" borderId="33" xfId="0" applyFont="1" applyFill="1" applyBorder="1" applyAlignment="1" applyProtection="1">
      <alignment horizontal="center" wrapText="1"/>
    </xf>
    <xf numFmtId="0" fontId="1" fillId="2" borderId="34" xfId="0" applyFont="1" applyFill="1" applyBorder="1" applyAlignment="1" applyProtection="1">
      <alignment wrapText="1"/>
      <protection locked="0"/>
    </xf>
    <xf numFmtId="0" fontId="1" fillId="4" borderId="35" xfId="0" applyFont="1" applyFill="1" applyBorder="1" applyAlignment="1" applyProtection="1">
      <alignment wrapText="1"/>
      <protection locked="0"/>
    </xf>
    <xf numFmtId="44" fontId="2" fillId="14" borderId="36" xfId="1" applyFont="1" applyFill="1" applyBorder="1" applyAlignment="1" applyProtection="1">
      <alignment horizontal="center" vertical="center" wrapText="1"/>
    </xf>
    <xf numFmtId="44" fontId="2" fillId="14" borderId="38" xfId="1" applyFont="1" applyFill="1" applyBorder="1" applyAlignment="1" applyProtection="1">
      <alignment horizontal="center" vertical="center" wrapText="1"/>
    </xf>
    <xf numFmtId="0" fontId="2" fillId="2" borderId="0" xfId="0" applyFont="1" applyFill="1" applyBorder="1" applyAlignment="1" applyProtection="1">
      <alignment horizontal="center" wrapText="1"/>
      <protection locked="0"/>
    </xf>
    <xf numFmtId="0" fontId="2" fillId="2" borderId="27" xfId="0" applyFont="1" applyFill="1" applyBorder="1" applyAlignment="1" applyProtection="1">
      <alignment horizontal="center" wrapText="1"/>
      <protection locked="0"/>
    </xf>
    <xf numFmtId="0" fontId="2" fillId="2" borderId="19" xfId="0" applyFont="1" applyFill="1" applyBorder="1" applyAlignment="1" applyProtection="1">
      <alignment horizontal="center" wrapText="1"/>
      <protection locked="0"/>
    </xf>
    <xf numFmtId="0" fontId="2" fillId="2" borderId="1" xfId="0" applyFont="1" applyFill="1" applyBorder="1" applyAlignment="1" applyProtection="1">
      <alignment horizontal="center" wrapText="1"/>
      <protection locked="0"/>
    </xf>
    <xf numFmtId="44" fontId="2" fillId="14" borderId="37" xfId="1" applyFont="1" applyFill="1" applyBorder="1" applyAlignment="1" applyProtection="1">
      <alignment horizontal="center" vertical="center" wrapText="1"/>
    </xf>
    <xf numFmtId="0" fontId="2" fillId="4" borderId="2" xfId="0" applyFont="1" applyFill="1" applyBorder="1" applyAlignment="1" applyProtection="1">
      <alignment horizontal="center" textRotation="90" wrapText="1"/>
      <protection locked="0"/>
    </xf>
    <xf numFmtId="0" fontId="2" fillId="4" borderId="3" xfId="0" applyFont="1" applyFill="1" applyBorder="1" applyAlignment="1" applyProtection="1">
      <alignment horizontal="center" textRotation="90" wrapText="1"/>
      <protection locked="0"/>
    </xf>
    <xf numFmtId="0" fontId="2" fillId="3" borderId="1" xfId="0" applyFont="1" applyFill="1" applyBorder="1" applyAlignment="1" applyProtection="1">
      <alignment horizontal="center" wrapText="1"/>
      <protection locked="0"/>
    </xf>
    <xf numFmtId="0" fontId="2" fillId="4" borderId="4" xfId="0" applyFont="1" applyFill="1" applyBorder="1" applyAlignment="1" applyProtection="1">
      <alignment horizontal="center" textRotation="90" wrapText="1"/>
      <protection locked="0"/>
    </xf>
    <xf numFmtId="0" fontId="2" fillId="2" borderId="2" xfId="0" applyFont="1" applyFill="1" applyBorder="1" applyAlignment="1" applyProtection="1">
      <alignment horizontal="center" textRotation="90" wrapText="1"/>
      <protection locked="0"/>
    </xf>
    <xf numFmtId="0" fontId="2" fillId="2" borderId="3" xfId="0" applyFont="1" applyFill="1" applyBorder="1" applyAlignment="1" applyProtection="1">
      <alignment horizontal="center" textRotation="90" wrapText="1"/>
      <protection locked="0"/>
    </xf>
    <xf numFmtId="0" fontId="2" fillId="2" borderId="4" xfId="0" applyFont="1" applyFill="1" applyBorder="1" applyAlignment="1" applyProtection="1">
      <alignment horizontal="center" textRotation="90" wrapText="1"/>
      <protection locked="0"/>
    </xf>
    <xf numFmtId="164" fontId="5" fillId="14" borderId="30" xfId="0" applyNumberFormat="1" applyFont="1" applyFill="1" applyBorder="1" applyAlignment="1" applyProtection="1">
      <alignment horizontal="center" wrapText="1"/>
    </xf>
    <xf numFmtId="164" fontId="5" fillId="14" borderId="26" xfId="0" applyNumberFormat="1" applyFont="1" applyFill="1" applyBorder="1" applyAlignment="1" applyProtection="1">
      <alignment horizontal="center" wrapText="1"/>
    </xf>
    <xf numFmtId="0" fontId="9" fillId="0" borderId="0" xfId="0" applyFont="1" applyBorder="1" applyProtection="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S/Desktop/New%20MSHA%20Cost%20Calculato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bigley/AppData/Local/Microsoft/Windows/Temporary%20Internet%20Files/Content.Outlook/ONFIKSL6/Transfer%20Files/Citation%20Costs/Citation%20Review%20and%20Report/Citation%201%20-%20C-164%20Safe%20Acces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 Calculations"/>
      <sheetName val="Proposed Calculations"/>
      <sheetName val="Combined Calculators"/>
    </sheetNames>
    <sheetDataSet>
      <sheetData sheetId="0">
        <row r="4">
          <cell r="U4">
            <v>13</v>
          </cell>
          <cell r="V4">
            <v>0</v>
          </cell>
          <cell r="X4" t="str">
            <v>0 - 5,000</v>
          </cell>
          <cell r="Y4">
            <v>0</v>
          </cell>
          <cell r="Z4" t="str">
            <v>0 - 50,000</v>
          </cell>
          <cell r="AA4">
            <v>0</v>
          </cell>
          <cell r="AD4" t="str">
            <v>None</v>
          </cell>
          <cell r="AE4">
            <v>0</v>
          </cell>
          <cell r="AF4" t="str">
            <v>No Likelihood</v>
          </cell>
          <cell r="AG4">
            <v>0</v>
          </cell>
          <cell r="AH4" t="str">
            <v>No Lost Workdays</v>
          </cell>
          <cell r="AI4">
            <v>0</v>
          </cell>
          <cell r="AJ4">
            <v>0</v>
          </cell>
          <cell r="AK4">
            <v>0</v>
          </cell>
        </row>
        <row r="5">
          <cell r="U5">
            <v>25</v>
          </cell>
          <cell r="V5">
            <v>112</v>
          </cell>
          <cell r="X5" t="str">
            <v>5,000 - 10,000</v>
          </cell>
          <cell r="Y5">
            <v>1</v>
          </cell>
          <cell r="Z5" t="str">
            <v>50,000 - 100,000</v>
          </cell>
          <cell r="AA5">
            <v>1</v>
          </cell>
          <cell r="AD5" t="str">
            <v>Low</v>
          </cell>
          <cell r="AE5">
            <v>10</v>
          </cell>
          <cell r="AF5" t="str">
            <v>Unlikely</v>
          </cell>
          <cell r="AG5">
            <v>10</v>
          </cell>
          <cell r="AH5" t="str">
            <v>Lost Workdays or Restricted Duty</v>
          </cell>
          <cell r="AI5">
            <v>5</v>
          </cell>
          <cell r="AJ5">
            <v>1</v>
          </cell>
          <cell r="AK5">
            <v>1</v>
          </cell>
        </row>
        <row r="6">
          <cell r="U6">
            <v>26</v>
          </cell>
          <cell r="V6">
            <v>112</v>
          </cell>
          <cell r="X6" t="str">
            <v>10,000 - 20,000</v>
          </cell>
          <cell r="Y6">
            <v>2</v>
          </cell>
          <cell r="Z6" t="str">
            <v>100,000 - 200,000</v>
          </cell>
          <cell r="AA6">
            <v>2</v>
          </cell>
          <cell r="AD6" t="str">
            <v>Moderate</v>
          </cell>
          <cell r="AE6">
            <v>20</v>
          </cell>
          <cell r="AF6" t="str">
            <v>Reasonably Likely</v>
          </cell>
          <cell r="AG6">
            <v>30</v>
          </cell>
          <cell r="AH6" t="str">
            <v>Permanently Disabling</v>
          </cell>
          <cell r="AI6">
            <v>10</v>
          </cell>
          <cell r="AJ6">
            <v>2</v>
          </cell>
          <cell r="AK6">
            <v>2</v>
          </cell>
        </row>
        <row r="7">
          <cell r="U7">
            <v>27</v>
          </cell>
          <cell r="V7">
            <v>112</v>
          </cell>
          <cell r="X7" t="str">
            <v>20,000 - 30,000</v>
          </cell>
          <cell r="Y7">
            <v>3</v>
          </cell>
          <cell r="Z7" t="str">
            <v>200,000 - 300,000</v>
          </cell>
          <cell r="AA7">
            <v>3</v>
          </cell>
          <cell r="AD7" t="str">
            <v>High</v>
          </cell>
          <cell r="AE7">
            <v>35</v>
          </cell>
          <cell r="AF7" t="str">
            <v>Highly Likely</v>
          </cell>
          <cell r="AG7">
            <v>40</v>
          </cell>
          <cell r="AH7" t="str">
            <v>Fatal</v>
          </cell>
          <cell r="AI7">
            <v>20</v>
          </cell>
          <cell r="AJ7">
            <v>3</v>
          </cell>
          <cell r="AK7">
            <v>4</v>
          </cell>
        </row>
        <row r="8">
          <cell r="U8">
            <v>28</v>
          </cell>
          <cell r="V8">
            <v>112</v>
          </cell>
          <cell r="X8" t="str">
            <v>30,000 - 50,000</v>
          </cell>
          <cell r="Y8">
            <v>4</v>
          </cell>
          <cell r="Z8" t="str">
            <v>300,000 - 500,000</v>
          </cell>
          <cell r="AA8">
            <v>4</v>
          </cell>
          <cell r="AD8" t="str">
            <v>Reckless Disregard</v>
          </cell>
          <cell r="AE8">
            <v>50</v>
          </cell>
          <cell r="AF8" t="str">
            <v>Occurred</v>
          </cell>
          <cell r="AG8">
            <v>50</v>
          </cell>
          <cell r="AJ8">
            <v>4</v>
          </cell>
          <cell r="AK8">
            <v>6</v>
          </cell>
        </row>
        <row r="9">
          <cell r="U9">
            <v>29</v>
          </cell>
          <cell r="V9">
            <v>112</v>
          </cell>
          <cell r="X9" t="str">
            <v>50,000 - 100,000</v>
          </cell>
          <cell r="Y9">
            <v>5</v>
          </cell>
          <cell r="Z9" t="str">
            <v>500,000 - 1,000,000</v>
          </cell>
          <cell r="AA9">
            <v>5</v>
          </cell>
          <cell r="AJ9">
            <v>5</v>
          </cell>
          <cell r="AK9">
            <v>8</v>
          </cell>
        </row>
        <row r="10">
          <cell r="U10">
            <v>30</v>
          </cell>
          <cell r="V10">
            <v>112</v>
          </cell>
          <cell r="X10" t="str">
            <v>100,000 - 200,000</v>
          </cell>
          <cell r="Y10">
            <v>6</v>
          </cell>
          <cell r="Z10" t="str">
            <v>1,000,000 - 2,000,000</v>
          </cell>
          <cell r="AA10">
            <v>6</v>
          </cell>
          <cell r="AJ10">
            <v>6</v>
          </cell>
          <cell r="AK10">
            <v>10</v>
          </cell>
        </row>
        <row r="11">
          <cell r="U11">
            <v>31</v>
          </cell>
          <cell r="V11">
            <v>112</v>
          </cell>
          <cell r="X11" t="str">
            <v>200,000 - 300,000</v>
          </cell>
          <cell r="Y11">
            <v>7</v>
          </cell>
          <cell r="Z11" t="str">
            <v>2,000,000 - 3,000,000</v>
          </cell>
          <cell r="AA11">
            <v>7</v>
          </cell>
          <cell r="AJ11">
            <v>7</v>
          </cell>
          <cell r="AK11">
            <v>12</v>
          </cell>
        </row>
        <row r="12">
          <cell r="U12">
            <v>32</v>
          </cell>
          <cell r="V12">
            <v>112</v>
          </cell>
          <cell r="X12" t="str">
            <v>300,000 - 500,000</v>
          </cell>
          <cell r="Y12">
            <v>8</v>
          </cell>
          <cell r="Z12" t="str">
            <v>3,000,000 - 5,000,000</v>
          </cell>
          <cell r="AA12">
            <v>8</v>
          </cell>
          <cell r="AJ12">
            <v>8</v>
          </cell>
          <cell r="AK12">
            <v>14</v>
          </cell>
        </row>
        <row r="13">
          <cell r="U13">
            <v>33</v>
          </cell>
          <cell r="V13">
            <v>112</v>
          </cell>
          <cell r="X13" t="str">
            <v>500,000 - 700,000</v>
          </cell>
          <cell r="Y13">
            <v>9</v>
          </cell>
          <cell r="Z13" t="str">
            <v>5,000,000 - 10,000,000</v>
          </cell>
          <cell r="AA13">
            <v>9</v>
          </cell>
          <cell r="AJ13">
            <v>9</v>
          </cell>
          <cell r="AK13">
            <v>16</v>
          </cell>
        </row>
        <row r="14">
          <cell r="U14">
            <v>34</v>
          </cell>
          <cell r="V14">
            <v>112</v>
          </cell>
          <cell r="X14" t="str">
            <v>700,000 - 1,000,000</v>
          </cell>
          <cell r="Y14">
            <v>10</v>
          </cell>
          <cell r="Z14" t="str">
            <v>10,000,000+</v>
          </cell>
          <cell r="AA14">
            <v>10</v>
          </cell>
          <cell r="AJ14" t="str">
            <v>10 or more</v>
          </cell>
          <cell r="AK14">
            <v>18</v>
          </cell>
        </row>
        <row r="15">
          <cell r="U15">
            <v>35</v>
          </cell>
          <cell r="V15">
            <v>112</v>
          </cell>
          <cell r="X15" t="str">
            <v>1,000,000 - 1,500,000</v>
          </cell>
          <cell r="Y15">
            <v>11</v>
          </cell>
        </row>
        <row r="16">
          <cell r="U16">
            <v>36</v>
          </cell>
          <cell r="V16">
            <v>112</v>
          </cell>
          <cell r="X16" t="str">
            <v>1,500,000 - 2,000,000</v>
          </cell>
          <cell r="Y16">
            <v>12</v>
          </cell>
        </row>
        <row r="17">
          <cell r="U17">
            <v>37</v>
          </cell>
          <cell r="V17">
            <v>112</v>
          </cell>
          <cell r="X17" t="str">
            <v>2,000,000 - 3,000,000</v>
          </cell>
          <cell r="Y17">
            <v>13</v>
          </cell>
        </row>
        <row r="18">
          <cell r="U18">
            <v>38</v>
          </cell>
          <cell r="V18">
            <v>112</v>
          </cell>
          <cell r="X18" t="str">
            <v>3,000,000 - 5,000,000</v>
          </cell>
          <cell r="Y18">
            <v>14</v>
          </cell>
        </row>
        <row r="19">
          <cell r="U19">
            <v>39</v>
          </cell>
          <cell r="V19">
            <v>112</v>
          </cell>
          <cell r="X19" t="str">
            <v>5,000,000+</v>
          </cell>
          <cell r="Y19">
            <v>15</v>
          </cell>
        </row>
        <row r="20">
          <cell r="U20">
            <v>40</v>
          </cell>
          <cell r="V20">
            <v>112</v>
          </cell>
        </row>
        <row r="21">
          <cell r="U21">
            <v>41</v>
          </cell>
          <cell r="V21">
            <v>112</v>
          </cell>
        </row>
        <row r="22">
          <cell r="U22">
            <v>42</v>
          </cell>
          <cell r="V22">
            <v>112</v>
          </cell>
        </row>
        <row r="23">
          <cell r="U23">
            <v>43</v>
          </cell>
          <cell r="V23">
            <v>112</v>
          </cell>
        </row>
        <row r="24">
          <cell r="U24">
            <v>44</v>
          </cell>
          <cell r="V24">
            <v>112</v>
          </cell>
        </row>
        <row r="25">
          <cell r="U25">
            <v>45</v>
          </cell>
          <cell r="V25">
            <v>112</v>
          </cell>
        </row>
        <row r="26">
          <cell r="U26">
            <v>46</v>
          </cell>
          <cell r="V26">
            <v>112</v>
          </cell>
        </row>
        <row r="27">
          <cell r="U27">
            <v>47</v>
          </cell>
          <cell r="V27">
            <v>112</v>
          </cell>
        </row>
        <row r="28">
          <cell r="U28">
            <v>48</v>
          </cell>
          <cell r="V28">
            <v>112</v>
          </cell>
        </row>
        <row r="29">
          <cell r="U29">
            <v>49</v>
          </cell>
          <cell r="V29">
            <v>112</v>
          </cell>
        </row>
        <row r="30">
          <cell r="U30">
            <v>50</v>
          </cell>
          <cell r="V30">
            <v>112</v>
          </cell>
        </row>
        <row r="31">
          <cell r="U31">
            <v>51</v>
          </cell>
          <cell r="V31">
            <v>112</v>
          </cell>
        </row>
        <row r="32">
          <cell r="U32">
            <v>52</v>
          </cell>
          <cell r="V32">
            <v>112</v>
          </cell>
        </row>
        <row r="33">
          <cell r="U33">
            <v>53</v>
          </cell>
          <cell r="V33">
            <v>112</v>
          </cell>
        </row>
        <row r="34">
          <cell r="U34">
            <v>54</v>
          </cell>
          <cell r="V34">
            <v>112</v>
          </cell>
        </row>
        <row r="35">
          <cell r="U35">
            <v>55</v>
          </cell>
          <cell r="V35">
            <v>112</v>
          </cell>
        </row>
        <row r="36">
          <cell r="U36">
            <v>56</v>
          </cell>
          <cell r="V36">
            <v>112</v>
          </cell>
        </row>
        <row r="37">
          <cell r="U37">
            <v>57</v>
          </cell>
          <cell r="V37">
            <v>112</v>
          </cell>
        </row>
        <row r="38">
          <cell r="U38">
            <v>58</v>
          </cell>
          <cell r="V38">
            <v>112</v>
          </cell>
        </row>
        <row r="39">
          <cell r="U39">
            <v>59</v>
          </cell>
          <cell r="V39">
            <v>112</v>
          </cell>
        </row>
        <row r="40">
          <cell r="U40">
            <v>60</v>
          </cell>
          <cell r="V40">
            <v>112</v>
          </cell>
        </row>
        <row r="41">
          <cell r="U41">
            <v>61</v>
          </cell>
          <cell r="V41">
            <v>121</v>
          </cell>
        </row>
        <row r="42">
          <cell r="U42">
            <v>62</v>
          </cell>
          <cell r="V42">
            <v>131</v>
          </cell>
        </row>
        <row r="43">
          <cell r="U43">
            <v>63</v>
          </cell>
          <cell r="V43">
            <v>142</v>
          </cell>
        </row>
        <row r="44">
          <cell r="U44">
            <v>64</v>
          </cell>
          <cell r="V44">
            <v>154</v>
          </cell>
        </row>
        <row r="45">
          <cell r="U45">
            <v>65</v>
          </cell>
          <cell r="V45">
            <v>167</v>
          </cell>
        </row>
        <row r="46">
          <cell r="U46">
            <v>66</v>
          </cell>
          <cell r="V46">
            <v>181</v>
          </cell>
        </row>
        <row r="47">
          <cell r="U47">
            <v>67</v>
          </cell>
          <cell r="V47">
            <v>196</v>
          </cell>
        </row>
        <row r="48">
          <cell r="U48">
            <v>68</v>
          </cell>
          <cell r="V48">
            <v>212</v>
          </cell>
        </row>
        <row r="49">
          <cell r="U49">
            <v>69</v>
          </cell>
          <cell r="V49">
            <v>230</v>
          </cell>
        </row>
        <row r="50">
          <cell r="U50">
            <v>70</v>
          </cell>
          <cell r="V50">
            <v>249</v>
          </cell>
        </row>
        <row r="51">
          <cell r="U51">
            <v>71</v>
          </cell>
          <cell r="V51">
            <v>270</v>
          </cell>
        </row>
        <row r="52">
          <cell r="U52">
            <v>72</v>
          </cell>
          <cell r="V52">
            <v>293</v>
          </cell>
        </row>
        <row r="53">
          <cell r="U53">
            <v>73</v>
          </cell>
          <cell r="V53">
            <v>317</v>
          </cell>
        </row>
        <row r="54">
          <cell r="U54">
            <v>74</v>
          </cell>
          <cell r="V54">
            <v>343</v>
          </cell>
        </row>
        <row r="55">
          <cell r="U55">
            <v>75</v>
          </cell>
          <cell r="V55">
            <v>372</v>
          </cell>
        </row>
        <row r="56">
          <cell r="U56">
            <v>76</v>
          </cell>
          <cell r="V56">
            <v>403</v>
          </cell>
        </row>
        <row r="57">
          <cell r="U57">
            <v>77</v>
          </cell>
          <cell r="V57">
            <v>436</v>
          </cell>
        </row>
        <row r="58">
          <cell r="U58">
            <v>78</v>
          </cell>
          <cell r="V58">
            <v>473</v>
          </cell>
        </row>
        <row r="59">
          <cell r="U59">
            <v>79</v>
          </cell>
          <cell r="V59">
            <v>512</v>
          </cell>
        </row>
        <row r="60">
          <cell r="U60">
            <v>80</v>
          </cell>
          <cell r="V60">
            <v>555</v>
          </cell>
        </row>
        <row r="61">
          <cell r="U61">
            <v>81</v>
          </cell>
          <cell r="V61">
            <v>601</v>
          </cell>
        </row>
        <row r="62">
          <cell r="U62">
            <v>82</v>
          </cell>
          <cell r="V62">
            <v>651</v>
          </cell>
        </row>
        <row r="63">
          <cell r="U63">
            <v>83</v>
          </cell>
          <cell r="V63">
            <v>705</v>
          </cell>
        </row>
        <row r="64">
          <cell r="U64">
            <v>84</v>
          </cell>
          <cell r="V64">
            <v>764</v>
          </cell>
        </row>
        <row r="65">
          <cell r="U65">
            <v>85</v>
          </cell>
          <cell r="V65">
            <v>828</v>
          </cell>
        </row>
        <row r="66">
          <cell r="U66">
            <v>86</v>
          </cell>
          <cell r="V66">
            <v>897</v>
          </cell>
        </row>
        <row r="67">
          <cell r="U67">
            <v>87</v>
          </cell>
          <cell r="V67">
            <v>971</v>
          </cell>
        </row>
        <row r="68">
          <cell r="U68">
            <v>88</v>
          </cell>
          <cell r="V68">
            <v>1052</v>
          </cell>
        </row>
        <row r="69">
          <cell r="U69">
            <v>89</v>
          </cell>
          <cell r="V69">
            <v>1140</v>
          </cell>
        </row>
        <row r="70">
          <cell r="U70">
            <v>90</v>
          </cell>
          <cell r="V70">
            <v>1235</v>
          </cell>
        </row>
        <row r="71">
          <cell r="U71">
            <v>91</v>
          </cell>
          <cell r="V71">
            <v>1337</v>
          </cell>
        </row>
        <row r="72">
          <cell r="U72">
            <v>92</v>
          </cell>
          <cell r="V72">
            <v>1449</v>
          </cell>
        </row>
        <row r="73">
          <cell r="U73">
            <v>93</v>
          </cell>
          <cell r="V73">
            <v>1569</v>
          </cell>
        </row>
        <row r="74">
          <cell r="U74">
            <v>94</v>
          </cell>
          <cell r="V74">
            <v>1700</v>
          </cell>
        </row>
        <row r="75">
          <cell r="U75">
            <v>95</v>
          </cell>
          <cell r="V75">
            <v>1842</v>
          </cell>
        </row>
        <row r="76">
          <cell r="U76">
            <v>96</v>
          </cell>
          <cell r="V76">
            <v>1995</v>
          </cell>
        </row>
        <row r="77">
          <cell r="U77">
            <v>97</v>
          </cell>
          <cell r="V77">
            <v>2161</v>
          </cell>
        </row>
        <row r="78">
          <cell r="U78">
            <v>98</v>
          </cell>
          <cell r="V78">
            <v>2341</v>
          </cell>
        </row>
        <row r="79">
          <cell r="U79">
            <v>99</v>
          </cell>
          <cell r="V79">
            <v>2536</v>
          </cell>
        </row>
        <row r="80">
          <cell r="U80">
            <v>100</v>
          </cell>
          <cell r="V80">
            <v>2748</v>
          </cell>
        </row>
        <row r="81">
          <cell r="U81">
            <v>101</v>
          </cell>
          <cell r="V81">
            <v>2976</v>
          </cell>
        </row>
        <row r="82">
          <cell r="U82">
            <v>102</v>
          </cell>
          <cell r="V82">
            <v>3224</v>
          </cell>
        </row>
        <row r="83">
          <cell r="U83">
            <v>103</v>
          </cell>
          <cell r="V83">
            <v>3493</v>
          </cell>
        </row>
        <row r="84">
          <cell r="U84">
            <v>104</v>
          </cell>
          <cell r="V84">
            <v>3784</v>
          </cell>
        </row>
        <row r="85">
          <cell r="U85">
            <v>105</v>
          </cell>
          <cell r="V85">
            <v>4099</v>
          </cell>
        </row>
        <row r="86">
          <cell r="U86">
            <v>106</v>
          </cell>
          <cell r="V86">
            <v>4440</v>
          </cell>
        </row>
        <row r="87">
          <cell r="U87">
            <v>107</v>
          </cell>
          <cell r="V87">
            <v>4810</v>
          </cell>
        </row>
        <row r="88">
          <cell r="U88">
            <v>108</v>
          </cell>
          <cell r="V88">
            <v>5211</v>
          </cell>
        </row>
        <row r="89">
          <cell r="U89">
            <v>109</v>
          </cell>
          <cell r="V89">
            <v>5645</v>
          </cell>
        </row>
        <row r="90">
          <cell r="U90">
            <v>110</v>
          </cell>
          <cell r="V90">
            <v>6115</v>
          </cell>
        </row>
        <row r="91">
          <cell r="U91">
            <v>111</v>
          </cell>
          <cell r="V91">
            <v>6624</v>
          </cell>
        </row>
        <row r="92">
          <cell r="U92">
            <v>112</v>
          </cell>
          <cell r="V92">
            <v>7176</v>
          </cell>
        </row>
        <row r="93">
          <cell r="U93">
            <v>113</v>
          </cell>
          <cell r="V93">
            <v>7774</v>
          </cell>
        </row>
        <row r="94">
          <cell r="U94">
            <v>114</v>
          </cell>
          <cell r="V94">
            <v>8421</v>
          </cell>
        </row>
        <row r="95">
          <cell r="U95">
            <v>115</v>
          </cell>
          <cell r="V95">
            <v>9122</v>
          </cell>
        </row>
        <row r="96">
          <cell r="U96">
            <v>116</v>
          </cell>
          <cell r="V96">
            <v>9882</v>
          </cell>
        </row>
        <row r="97">
          <cell r="U97">
            <v>117</v>
          </cell>
          <cell r="V97">
            <v>10705</v>
          </cell>
        </row>
        <row r="98">
          <cell r="U98">
            <v>118</v>
          </cell>
          <cell r="V98">
            <v>11597</v>
          </cell>
        </row>
        <row r="99">
          <cell r="U99">
            <v>119</v>
          </cell>
          <cell r="V99">
            <v>12563</v>
          </cell>
        </row>
        <row r="100">
          <cell r="U100">
            <v>120</v>
          </cell>
          <cell r="V100">
            <v>13609</v>
          </cell>
        </row>
        <row r="101">
          <cell r="U101">
            <v>121</v>
          </cell>
          <cell r="V101">
            <v>14743</v>
          </cell>
        </row>
        <row r="102">
          <cell r="U102">
            <v>122</v>
          </cell>
          <cell r="V102">
            <v>15971</v>
          </cell>
        </row>
        <row r="103">
          <cell r="U103">
            <v>123</v>
          </cell>
          <cell r="V103">
            <v>17301</v>
          </cell>
        </row>
        <row r="104">
          <cell r="U104">
            <v>124</v>
          </cell>
          <cell r="V104">
            <v>18742</v>
          </cell>
        </row>
        <row r="105">
          <cell r="U105">
            <v>125</v>
          </cell>
          <cell r="V105">
            <v>20302</v>
          </cell>
        </row>
        <row r="106">
          <cell r="U106">
            <v>126</v>
          </cell>
          <cell r="V106">
            <v>21993</v>
          </cell>
        </row>
        <row r="107">
          <cell r="U107">
            <v>127</v>
          </cell>
          <cell r="V107">
            <v>23825</v>
          </cell>
        </row>
        <row r="108">
          <cell r="U108">
            <v>128</v>
          </cell>
          <cell r="V108">
            <v>25810</v>
          </cell>
        </row>
        <row r="109">
          <cell r="U109">
            <v>129</v>
          </cell>
          <cell r="V109">
            <v>27959</v>
          </cell>
        </row>
        <row r="110">
          <cell r="U110">
            <v>130</v>
          </cell>
          <cell r="V110">
            <v>30288</v>
          </cell>
        </row>
        <row r="111">
          <cell r="U111">
            <v>131</v>
          </cell>
          <cell r="V111">
            <v>32810</v>
          </cell>
        </row>
        <row r="112">
          <cell r="U112">
            <v>132</v>
          </cell>
          <cell r="V112">
            <v>35543</v>
          </cell>
        </row>
        <row r="113">
          <cell r="U113">
            <v>133</v>
          </cell>
          <cell r="V113">
            <v>38503</v>
          </cell>
        </row>
        <row r="114">
          <cell r="U114">
            <v>134</v>
          </cell>
          <cell r="V114">
            <v>41574</v>
          </cell>
        </row>
        <row r="115">
          <cell r="U115">
            <v>135</v>
          </cell>
          <cell r="V115">
            <v>44645</v>
          </cell>
        </row>
        <row r="116">
          <cell r="U116">
            <v>136</v>
          </cell>
          <cell r="V116">
            <v>47716</v>
          </cell>
        </row>
        <row r="117">
          <cell r="U117">
            <v>137</v>
          </cell>
          <cell r="V117">
            <v>50787</v>
          </cell>
        </row>
        <row r="118">
          <cell r="U118">
            <v>138</v>
          </cell>
          <cell r="V118">
            <v>53858</v>
          </cell>
        </row>
        <row r="119">
          <cell r="U119">
            <v>139</v>
          </cell>
          <cell r="V119">
            <v>56929</v>
          </cell>
        </row>
        <row r="120">
          <cell r="U120">
            <v>140</v>
          </cell>
          <cell r="V120">
            <v>60000</v>
          </cell>
        </row>
        <row r="121">
          <cell r="U121">
            <v>141</v>
          </cell>
          <cell r="V121">
            <v>63071</v>
          </cell>
        </row>
        <row r="122">
          <cell r="U122">
            <v>142</v>
          </cell>
          <cell r="V122">
            <v>66142</v>
          </cell>
        </row>
        <row r="123">
          <cell r="U123">
            <v>143</v>
          </cell>
          <cell r="V123">
            <v>69214</v>
          </cell>
        </row>
        <row r="124">
          <cell r="U124">
            <v>144</v>
          </cell>
          <cell r="V124">
            <v>70000</v>
          </cell>
        </row>
        <row r="125">
          <cell r="U125">
            <v>145</v>
          </cell>
          <cell r="V125">
            <v>70000</v>
          </cell>
        </row>
        <row r="126">
          <cell r="U126">
            <v>146</v>
          </cell>
          <cell r="V126">
            <v>70000</v>
          </cell>
        </row>
        <row r="127">
          <cell r="U127">
            <v>147</v>
          </cell>
          <cell r="V127">
            <v>70000</v>
          </cell>
        </row>
        <row r="128">
          <cell r="U128">
            <v>148</v>
          </cell>
          <cell r="V128">
            <v>70000</v>
          </cell>
        </row>
        <row r="129">
          <cell r="U129">
            <v>149</v>
          </cell>
          <cell r="V129">
            <v>70000</v>
          </cell>
        </row>
        <row r="130">
          <cell r="U130">
            <v>150</v>
          </cell>
          <cell r="V130">
            <v>70000</v>
          </cell>
        </row>
        <row r="131">
          <cell r="U131">
            <v>151</v>
          </cell>
          <cell r="V131">
            <v>70000</v>
          </cell>
        </row>
        <row r="132">
          <cell r="U132">
            <v>152</v>
          </cell>
          <cell r="V132">
            <v>70000</v>
          </cell>
        </row>
        <row r="133">
          <cell r="U133">
            <v>153</v>
          </cell>
          <cell r="V133">
            <v>70000</v>
          </cell>
        </row>
        <row r="134">
          <cell r="U134">
            <v>154</v>
          </cell>
          <cell r="V134">
            <v>70000</v>
          </cell>
        </row>
        <row r="135">
          <cell r="U135">
            <v>155</v>
          </cell>
          <cell r="V135">
            <v>70000</v>
          </cell>
        </row>
        <row r="136">
          <cell r="U136">
            <v>156</v>
          </cell>
          <cell r="V136">
            <v>70000</v>
          </cell>
        </row>
        <row r="137">
          <cell r="U137">
            <v>157</v>
          </cell>
          <cell r="V137">
            <v>70000</v>
          </cell>
        </row>
        <row r="138">
          <cell r="U138">
            <v>158</v>
          </cell>
          <cell r="V138">
            <v>70000</v>
          </cell>
        </row>
        <row r="139">
          <cell r="U139">
            <v>159</v>
          </cell>
          <cell r="V139">
            <v>70000</v>
          </cell>
        </row>
        <row r="140">
          <cell r="U140">
            <v>160</v>
          </cell>
          <cell r="V140">
            <v>70000</v>
          </cell>
        </row>
        <row r="141">
          <cell r="U141">
            <v>161</v>
          </cell>
          <cell r="V141">
            <v>70000</v>
          </cell>
        </row>
        <row r="142">
          <cell r="U142">
            <v>162</v>
          </cell>
          <cell r="V142">
            <v>70000</v>
          </cell>
        </row>
        <row r="143">
          <cell r="U143">
            <v>163</v>
          </cell>
          <cell r="V143">
            <v>70000</v>
          </cell>
        </row>
        <row r="144">
          <cell r="U144">
            <v>164</v>
          </cell>
          <cell r="V144">
            <v>70000</v>
          </cell>
        </row>
        <row r="145">
          <cell r="U145">
            <v>165</v>
          </cell>
          <cell r="V145">
            <v>70000</v>
          </cell>
        </row>
        <row r="146">
          <cell r="U146">
            <v>166</v>
          </cell>
          <cell r="V146">
            <v>70000</v>
          </cell>
        </row>
        <row r="147">
          <cell r="U147">
            <v>167</v>
          </cell>
          <cell r="V147">
            <v>70000</v>
          </cell>
        </row>
        <row r="148">
          <cell r="U148">
            <v>168</v>
          </cell>
          <cell r="V148">
            <v>70000</v>
          </cell>
        </row>
        <row r="149">
          <cell r="U149">
            <v>169</v>
          </cell>
          <cell r="V149">
            <v>70000</v>
          </cell>
        </row>
        <row r="150">
          <cell r="U150">
            <v>170</v>
          </cell>
          <cell r="V150">
            <v>70000</v>
          </cell>
        </row>
        <row r="151">
          <cell r="U151">
            <v>171</v>
          </cell>
          <cell r="V151">
            <v>70000</v>
          </cell>
        </row>
        <row r="152">
          <cell r="U152">
            <v>172</v>
          </cell>
          <cell r="V152">
            <v>70000</v>
          </cell>
        </row>
        <row r="153">
          <cell r="U153">
            <v>173</v>
          </cell>
          <cell r="V153">
            <v>70000</v>
          </cell>
        </row>
        <row r="154">
          <cell r="U154">
            <v>174</v>
          </cell>
          <cell r="V154">
            <v>70000</v>
          </cell>
        </row>
        <row r="155">
          <cell r="U155">
            <v>175</v>
          </cell>
          <cell r="V155">
            <v>70000</v>
          </cell>
        </row>
        <row r="156">
          <cell r="U156">
            <v>176</v>
          </cell>
          <cell r="V156">
            <v>70000</v>
          </cell>
        </row>
        <row r="157">
          <cell r="U157">
            <v>177</v>
          </cell>
          <cell r="V157">
            <v>70000</v>
          </cell>
        </row>
        <row r="158">
          <cell r="U158">
            <v>178</v>
          </cell>
          <cell r="V158">
            <v>70000</v>
          </cell>
        </row>
        <row r="159">
          <cell r="U159">
            <v>179</v>
          </cell>
          <cell r="V159">
            <v>70000</v>
          </cell>
        </row>
        <row r="160">
          <cell r="U160">
            <v>180</v>
          </cell>
          <cell r="V160">
            <v>70000</v>
          </cell>
        </row>
        <row r="161">
          <cell r="U161">
            <v>181</v>
          </cell>
          <cell r="V161">
            <v>70000</v>
          </cell>
        </row>
        <row r="162">
          <cell r="U162">
            <v>182</v>
          </cell>
          <cell r="V162">
            <v>70000</v>
          </cell>
        </row>
        <row r="163">
          <cell r="U163">
            <v>183</v>
          </cell>
          <cell r="V163">
            <v>70000</v>
          </cell>
        </row>
        <row r="164">
          <cell r="U164">
            <v>184</v>
          </cell>
          <cell r="V164">
            <v>70000</v>
          </cell>
        </row>
        <row r="165">
          <cell r="U165">
            <v>185</v>
          </cell>
          <cell r="V165">
            <v>70000</v>
          </cell>
        </row>
        <row r="166">
          <cell r="U166">
            <v>186</v>
          </cell>
          <cell r="V166">
            <v>70000</v>
          </cell>
        </row>
        <row r="167">
          <cell r="U167">
            <v>187</v>
          </cell>
          <cell r="V167">
            <v>70000</v>
          </cell>
        </row>
        <row r="168">
          <cell r="U168">
            <v>188</v>
          </cell>
          <cell r="V168">
            <v>70000</v>
          </cell>
        </row>
        <row r="169">
          <cell r="U169">
            <v>189</v>
          </cell>
          <cell r="V169">
            <v>70000</v>
          </cell>
        </row>
        <row r="170">
          <cell r="U170">
            <v>190</v>
          </cell>
          <cell r="V170">
            <v>70000</v>
          </cell>
        </row>
        <row r="171">
          <cell r="U171">
            <v>191</v>
          </cell>
          <cell r="V171">
            <v>70000</v>
          </cell>
        </row>
        <row r="172">
          <cell r="U172">
            <v>192</v>
          </cell>
          <cell r="V172">
            <v>70000</v>
          </cell>
        </row>
        <row r="173">
          <cell r="U173">
            <v>193</v>
          </cell>
          <cell r="V173">
            <v>70000</v>
          </cell>
        </row>
        <row r="174">
          <cell r="U174">
            <v>194</v>
          </cell>
          <cell r="V174">
            <v>70000</v>
          </cell>
        </row>
        <row r="175">
          <cell r="U175">
            <v>195</v>
          </cell>
          <cell r="V175">
            <v>70000</v>
          </cell>
        </row>
        <row r="176">
          <cell r="U176">
            <v>196</v>
          </cell>
          <cell r="V176">
            <v>70000</v>
          </cell>
        </row>
        <row r="177">
          <cell r="U177">
            <v>197</v>
          </cell>
          <cell r="V177">
            <v>70000</v>
          </cell>
        </row>
        <row r="178">
          <cell r="U178">
            <v>198</v>
          </cell>
          <cell r="V178">
            <v>70000</v>
          </cell>
        </row>
        <row r="179">
          <cell r="U179">
            <v>199</v>
          </cell>
          <cell r="V179">
            <v>70000</v>
          </cell>
        </row>
        <row r="180">
          <cell r="U180">
            <v>200</v>
          </cell>
          <cell r="V180">
            <v>70000</v>
          </cell>
        </row>
        <row r="181">
          <cell r="U181">
            <v>201</v>
          </cell>
          <cell r="V181">
            <v>70000</v>
          </cell>
        </row>
        <row r="182">
          <cell r="U182">
            <v>202</v>
          </cell>
          <cell r="V182">
            <v>70000</v>
          </cell>
        </row>
        <row r="183">
          <cell r="U183">
            <v>203</v>
          </cell>
          <cell r="V183">
            <v>70000</v>
          </cell>
        </row>
        <row r="184">
          <cell r="U184">
            <v>204</v>
          </cell>
          <cell r="V184">
            <v>70000</v>
          </cell>
        </row>
        <row r="185">
          <cell r="U185">
            <v>205</v>
          </cell>
          <cell r="V185">
            <v>70000</v>
          </cell>
        </row>
        <row r="186">
          <cell r="U186">
            <v>206</v>
          </cell>
          <cell r="V186">
            <v>70000</v>
          </cell>
        </row>
        <row r="187">
          <cell r="U187">
            <v>207</v>
          </cell>
          <cell r="V187">
            <v>70000</v>
          </cell>
        </row>
        <row r="188">
          <cell r="U188">
            <v>208</v>
          </cell>
          <cell r="V188">
            <v>70000</v>
          </cell>
        </row>
      </sheetData>
      <sheetData sheetId="1">
        <row r="3">
          <cell r="Y3" t="str">
            <v>Proposed points</v>
          </cell>
          <cell r="Z3" t="str">
            <v>Proposedpenalty ($)</v>
          </cell>
          <cell r="AB3" t="str">
            <v>Size of Mine in Annual Hours Worked</v>
          </cell>
          <cell r="AC3" t="str">
            <v>Penalty Points</v>
          </cell>
          <cell r="AD3" t="str">
            <v>Size of Controlling Entity in Annual Hours Worked</v>
          </cell>
          <cell r="AE3" t="str">
            <v>Penalty Points</v>
          </cell>
          <cell r="AH3" t="str">
            <v>Negligence</v>
          </cell>
          <cell r="AI3" t="str">
            <v>Negligence Points</v>
          </cell>
          <cell r="AJ3" t="str">
            <v>Likelihood</v>
          </cell>
          <cell r="AK3" t="str">
            <v>Likelihood Points</v>
          </cell>
          <cell r="AL3" t="str">
            <v>Severity</v>
          </cell>
          <cell r="AM3" t="str">
            <v>Severity Points</v>
          </cell>
        </row>
        <row r="4">
          <cell r="Y4" t="str">
            <v>31 or fewer</v>
          </cell>
          <cell r="Z4">
            <v>112</v>
          </cell>
          <cell r="AB4" t="str">
            <v>0 - 5,000</v>
          </cell>
          <cell r="AC4">
            <v>0</v>
          </cell>
          <cell r="AD4" t="str">
            <v>0 - 50,000</v>
          </cell>
          <cell r="AE4">
            <v>0</v>
          </cell>
          <cell r="AH4" t="str">
            <v>Not Negligent</v>
          </cell>
          <cell r="AI4">
            <v>0</v>
          </cell>
          <cell r="AJ4" t="str">
            <v>No Likelihood</v>
          </cell>
          <cell r="AK4">
            <v>0</v>
          </cell>
          <cell r="AL4" t="str">
            <v>No Lost Workdays</v>
          </cell>
          <cell r="AM4">
            <v>0</v>
          </cell>
        </row>
        <row r="5">
          <cell r="Y5">
            <v>32</v>
          </cell>
          <cell r="Z5">
            <v>118</v>
          </cell>
          <cell r="AB5" t="str">
            <v>5,000 - 200,000</v>
          </cell>
          <cell r="AC5">
            <v>1</v>
          </cell>
          <cell r="AD5" t="str">
            <v>50,000 - 300,000</v>
          </cell>
          <cell r="AE5">
            <v>1</v>
          </cell>
          <cell r="AH5" t="str">
            <v>Negligent</v>
          </cell>
          <cell r="AI5">
            <v>15</v>
          </cell>
          <cell r="AJ5" t="str">
            <v>Reasonably Likely</v>
          </cell>
          <cell r="AK5">
            <v>14</v>
          </cell>
          <cell r="AL5" t="str">
            <v>Lost Workdays or Restricted Duty</v>
          </cell>
          <cell r="AM5">
            <v>5</v>
          </cell>
        </row>
        <row r="6">
          <cell r="Y6">
            <v>33</v>
          </cell>
          <cell r="Z6">
            <v>124</v>
          </cell>
          <cell r="AB6" t="str">
            <v>200,000 - 1,500,000</v>
          </cell>
          <cell r="AC6">
            <v>2</v>
          </cell>
          <cell r="AD6" t="str">
            <v>300,000 - 2,000,000</v>
          </cell>
          <cell r="AE6">
            <v>2</v>
          </cell>
          <cell r="AH6" t="str">
            <v>Reckless Disregard</v>
          </cell>
          <cell r="AI6">
            <v>30</v>
          </cell>
          <cell r="AJ6" t="str">
            <v>Occurred</v>
          </cell>
          <cell r="AK6">
            <v>25</v>
          </cell>
          <cell r="AL6" t="str">
            <v>Fatal</v>
          </cell>
          <cell r="AM6">
            <v>10</v>
          </cell>
        </row>
        <row r="7">
          <cell r="Y7">
            <v>34</v>
          </cell>
          <cell r="Z7">
            <v>150</v>
          </cell>
          <cell r="AB7" t="str">
            <v>1,500,000 - 3,000,000</v>
          </cell>
          <cell r="AC7">
            <v>3</v>
          </cell>
          <cell r="AD7" t="str">
            <v>2,000,000 - 5,000,000</v>
          </cell>
          <cell r="AE7">
            <v>3</v>
          </cell>
        </row>
        <row r="8">
          <cell r="Y8">
            <v>35</v>
          </cell>
          <cell r="Z8">
            <v>175</v>
          </cell>
          <cell r="AB8" t="str">
            <v>3,000,000+</v>
          </cell>
          <cell r="AC8">
            <v>4</v>
          </cell>
          <cell r="AD8" t="str">
            <v>5,000,000+</v>
          </cell>
          <cell r="AE8">
            <v>4</v>
          </cell>
        </row>
        <row r="9">
          <cell r="Y9">
            <v>36</v>
          </cell>
          <cell r="Z9">
            <v>200</v>
          </cell>
        </row>
        <row r="10">
          <cell r="Y10">
            <v>37</v>
          </cell>
          <cell r="Z10">
            <v>250</v>
          </cell>
        </row>
        <row r="11">
          <cell r="Y11">
            <v>38</v>
          </cell>
          <cell r="Z11">
            <v>300</v>
          </cell>
        </row>
        <row r="12">
          <cell r="Y12">
            <v>39</v>
          </cell>
          <cell r="Z12">
            <v>350</v>
          </cell>
        </row>
        <row r="13">
          <cell r="Y13">
            <v>40</v>
          </cell>
          <cell r="Z13">
            <v>400</v>
          </cell>
        </row>
        <row r="14">
          <cell r="Y14">
            <v>41</v>
          </cell>
          <cell r="Z14">
            <v>450</v>
          </cell>
        </row>
        <row r="15">
          <cell r="Y15">
            <v>42</v>
          </cell>
          <cell r="Z15">
            <v>500</v>
          </cell>
        </row>
        <row r="16">
          <cell r="Y16">
            <v>43</v>
          </cell>
          <cell r="Z16">
            <v>600</v>
          </cell>
        </row>
        <row r="17">
          <cell r="Y17">
            <v>44</v>
          </cell>
          <cell r="Z17">
            <v>700</v>
          </cell>
        </row>
        <row r="18">
          <cell r="Y18">
            <v>45</v>
          </cell>
          <cell r="Z18">
            <v>800</v>
          </cell>
        </row>
        <row r="19">
          <cell r="Y19">
            <v>46</v>
          </cell>
          <cell r="Z19">
            <v>1000</v>
          </cell>
        </row>
        <row r="20">
          <cell r="Y20">
            <v>47</v>
          </cell>
          <cell r="Z20">
            <v>1200</v>
          </cell>
        </row>
        <row r="21">
          <cell r="Y21">
            <v>48</v>
          </cell>
          <cell r="Z21">
            <v>1400</v>
          </cell>
        </row>
        <row r="22">
          <cell r="Y22">
            <v>49</v>
          </cell>
          <cell r="Z22">
            <v>1600</v>
          </cell>
        </row>
        <row r="23">
          <cell r="Y23">
            <v>50</v>
          </cell>
          <cell r="Z23">
            <v>1800</v>
          </cell>
        </row>
        <row r="24">
          <cell r="Y24">
            <v>51</v>
          </cell>
          <cell r="Z24">
            <v>2000</v>
          </cell>
        </row>
        <row r="25">
          <cell r="Y25">
            <v>52</v>
          </cell>
          <cell r="Z25">
            <v>2500</v>
          </cell>
        </row>
        <row r="26">
          <cell r="Y26">
            <v>53</v>
          </cell>
          <cell r="Z26">
            <v>3000</v>
          </cell>
        </row>
        <row r="27">
          <cell r="Y27">
            <v>54</v>
          </cell>
          <cell r="Z27">
            <v>3500</v>
          </cell>
        </row>
        <row r="28">
          <cell r="Y28">
            <v>55</v>
          </cell>
          <cell r="Z28">
            <v>4000</v>
          </cell>
        </row>
        <row r="29">
          <cell r="Y29">
            <v>56</v>
          </cell>
          <cell r="Z29">
            <v>5000</v>
          </cell>
        </row>
        <row r="30">
          <cell r="Y30">
            <v>57</v>
          </cell>
          <cell r="Z30">
            <v>6000</v>
          </cell>
        </row>
        <row r="31">
          <cell r="Y31">
            <v>58</v>
          </cell>
          <cell r="Z31">
            <v>7000</v>
          </cell>
        </row>
        <row r="32">
          <cell r="Y32">
            <v>59</v>
          </cell>
          <cell r="Z32">
            <v>8000</v>
          </cell>
        </row>
        <row r="33">
          <cell r="Y33">
            <v>60</v>
          </cell>
          <cell r="Z33">
            <v>9000</v>
          </cell>
        </row>
        <row r="34">
          <cell r="Y34">
            <v>61</v>
          </cell>
          <cell r="Z34">
            <v>10000</v>
          </cell>
        </row>
        <row r="35">
          <cell r="Y35">
            <v>62</v>
          </cell>
          <cell r="Z35">
            <v>15000</v>
          </cell>
        </row>
        <row r="36">
          <cell r="Y36">
            <v>63</v>
          </cell>
          <cell r="Z36">
            <v>20000</v>
          </cell>
        </row>
        <row r="37">
          <cell r="Y37">
            <v>64</v>
          </cell>
          <cell r="Z37">
            <v>25000</v>
          </cell>
        </row>
        <row r="38">
          <cell r="Y38">
            <v>65</v>
          </cell>
          <cell r="Z38">
            <v>30000</v>
          </cell>
        </row>
        <row r="39">
          <cell r="Y39">
            <v>66</v>
          </cell>
          <cell r="Z39">
            <v>35000</v>
          </cell>
        </row>
        <row r="40">
          <cell r="Y40">
            <v>67</v>
          </cell>
          <cell r="Z40">
            <v>40000</v>
          </cell>
        </row>
        <row r="41">
          <cell r="Y41">
            <v>68</v>
          </cell>
          <cell r="Z41">
            <v>45000</v>
          </cell>
        </row>
        <row r="42">
          <cell r="Y42">
            <v>69</v>
          </cell>
          <cell r="Z42">
            <v>50000</v>
          </cell>
        </row>
        <row r="43">
          <cell r="Y43">
            <v>70</v>
          </cell>
          <cell r="Z43">
            <v>55000</v>
          </cell>
        </row>
        <row r="44">
          <cell r="Y44">
            <v>71</v>
          </cell>
          <cell r="Z44">
            <v>60000</v>
          </cell>
        </row>
        <row r="45">
          <cell r="Y45">
            <v>72</v>
          </cell>
          <cell r="Z45">
            <v>65000</v>
          </cell>
        </row>
        <row r="46">
          <cell r="Y46" t="str">
            <v>73 or more</v>
          </cell>
          <cell r="Z46">
            <v>70000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tation"/>
      <sheetName val="Costs"/>
    </sheetNames>
    <sheetDataSet>
      <sheetData sheetId="0">
        <row r="19">
          <cell r="D19" t="str">
            <v>Reasonably Likely</v>
          </cell>
        </row>
        <row r="20">
          <cell r="D20" t="str">
            <v>Permanently Disabling</v>
          </cell>
        </row>
        <row r="21">
          <cell r="H21">
            <v>1</v>
          </cell>
        </row>
        <row r="22">
          <cell r="D22" t="str">
            <v>High</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259"/>
  <sheetViews>
    <sheetView tabSelected="1" topLeftCell="A3" zoomScaleNormal="100" workbookViewId="0">
      <selection activeCell="AC9" sqref="AC9"/>
    </sheetView>
  </sheetViews>
  <sheetFormatPr defaultRowHeight="14.4" x14ac:dyDescent="0.3"/>
  <cols>
    <col min="1" max="1" width="14.44140625" style="1" customWidth="1"/>
    <col min="2" max="2" width="11.5546875" style="1" bestFit="1" customWidth="1"/>
    <col min="3" max="3" width="8" style="1" bestFit="1" customWidth="1"/>
    <col min="4" max="5" width="3.33203125" style="1" bestFit="1" customWidth="1"/>
    <col min="6" max="6" width="26.88671875" style="1" customWidth="1"/>
    <col min="7" max="7" width="10.44140625" style="15" customWidth="1"/>
    <col min="8" max="11" width="8" style="15" customWidth="1"/>
    <col min="12" max="12" width="10.6640625" style="1" customWidth="1"/>
    <col min="13" max="14" width="8" style="1" customWidth="1"/>
    <col min="15" max="15" width="10.88671875" style="1" customWidth="1"/>
    <col min="16" max="17" width="8" style="1" customWidth="1"/>
    <col min="18" max="18" width="13.44140625" style="1" customWidth="1"/>
    <col min="19" max="21" width="8" style="1" customWidth="1"/>
    <col min="22" max="23" width="7.88671875" style="1" customWidth="1"/>
    <col min="24" max="25" width="8" style="1" customWidth="1"/>
    <col min="26" max="27" width="12.6640625" style="1" customWidth="1"/>
    <col min="28" max="30" width="8" style="1" customWidth="1"/>
    <col min="31" max="32" width="17.88671875" style="1" customWidth="1"/>
    <col min="33" max="33" width="16.33203125" style="1" hidden="1" customWidth="1"/>
    <col min="34" max="34" width="5.109375" style="33" hidden="1" customWidth="1"/>
    <col min="35" max="35" width="8.44140625" style="33" hidden="1" customWidth="1"/>
    <col min="36" max="36" width="13.109375" style="33" hidden="1" customWidth="1"/>
    <col min="37" max="37" width="8" style="34" hidden="1" customWidth="1"/>
    <col min="38" max="38" width="7" style="34" hidden="1" customWidth="1"/>
    <col min="39" max="39" width="10.33203125" style="34" hidden="1" customWidth="1"/>
    <col min="40" max="40" width="8.88671875" style="34" hidden="1" customWidth="1"/>
    <col min="41" max="41" width="6" style="34" hidden="1" customWidth="1"/>
    <col min="42" max="42" width="7.5546875" style="34" hidden="1" customWidth="1"/>
    <col min="43" max="43" width="10.44140625" style="35" hidden="1" customWidth="1"/>
    <col min="44" max="44" width="6" style="34" hidden="1" customWidth="1"/>
    <col min="45" max="45" width="10.5546875" style="34" hidden="1" customWidth="1"/>
    <col min="46" max="46" width="8.88671875" style="34" hidden="1" customWidth="1"/>
    <col min="47" max="47" width="10.5546875" style="34" hidden="1" customWidth="1"/>
    <col min="48" max="48" width="6.88671875" style="34" hidden="1" customWidth="1"/>
    <col min="49" max="49" width="14.5546875" style="34" hidden="1" customWidth="1"/>
    <col min="50" max="50" width="8.5546875" style="34" hidden="1" customWidth="1"/>
    <col min="51" max="51" width="10.5546875" style="34" hidden="1" customWidth="1"/>
    <col min="52" max="52" width="15.6640625" style="34" hidden="1" customWidth="1"/>
    <col min="53" max="53" width="13.5546875" style="34" hidden="1" customWidth="1"/>
    <col min="54" max="55" width="7.6640625" style="34" hidden="1" customWidth="1"/>
    <col min="56" max="56" width="14.88671875" style="34" hidden="1" customWidth="1"/>
    <col min="57" max="57" width="16.109375" style="34" hidden="1" customWidth="1"/>
    <col min="58" max="58" width="6.6640625" style="34" hidden="1" customWidth="1"/>
    <col min="59" max="59" width="7.5546875" style="34" hidden="1" customWidth="1"/>
    <col min="60" max="60" width="13.88671875" style="34" hidden="1" customWidth="1"/>
    <col min="61" max="62" width="7.109375" style="34" hidden="1" customWidth="1"/>
    <col min="63" max="63" width="7.5546875" style="34" hidden="1" customWidth="1"/>
    <col min="64" max="64" width="8.44140625" style="34" hidden="1" customWidth="1"/>
    <col min="65" max="65" width="7.109375" style="34" hidden="1" customWidth="1"/>
    <col min="66" max="66" width="12.6640625" style="34" hidden="1" customWidth="1"/>
    <col min="67" max="67" width="10.109375" style="34" hidden="1" customWidth="1"/>
    <col min="68" max="68" width="12.5546875" style="34" hidden="1" customWidth="1"/>
    <col min="69" max="69" width="12.109375" style="34" hidden="1" customWidth="1"/>
    <col min="70" max="70" width="11.44140625" style="34" hidden="1" customWidth="1"/>
    <col min="71" max="71" width="11.6640625" style="34" hidden="1" customWidth="1"/>
    <col min="72" max="72" width="12.6640625" style="34" hidden="1" customWidth="1"/>
    <col min="73" max="73" width="12.109375" style="34" hidden="1" customWidth="1"/>
    <col min="74" max="74" width="12.6640625" style="1" hidden="1" customWidth="1"/>
    <col min="75" max="75" width="0" style="1" hidden="1" customWidth="1"/>
    <col min="76" max="270" width="9.109375" style="1"/>
    <col min="271" max="271" width="16.88671875" style="1" customWidth="1"/>
    <col min="272" max="272" width="5.109375" style="1" customWidth="1"/>
    <col min="273" max="273" width="27.109375" style="1" customWidth="1"/>
    <col min="274" max="274" width="8.5546875" style="1" bestFit="1" customWidth="1"/>
    <col min="275" max="276" width="3.33203125" style="1" bestFit="1" customWidth="1"/>
    <col min="277" max="277" width="9.88671875" style="1" customWidth="1"/>
    <col min="278" max="278" width="5.109375" style="1" bestFit="1" customWidth="1"/>
    <col min="279" max="279" width="10.44140625" style="1" customWidth="1"/>
    <col min="280" max="280" width="5.109375" style="1" bestFit="1" customWidth="1"/>
    <col min="281" max="281" width="12.33203125" style="1" customWidth="1"/>
    <col min="282" max="282" width="5.109375" style="1" bestFit="1" customWidth="1"/>
    <col min="283" max="283" width="4" style="1" customWidth="1"/>
    <col min="284" max="284" width="5.109375" style="1" bestFit="1" customWidth="1"/>
    <col min="285" max="285" width="8.5546875" style="1" bestFit="1" customWidth="1"/>
    <col min="286" max="286" width="10.109375" style="1" bestFit="1" customWidth="1"/>
    <col min="287" max="287" width="6.6640625" style="1" bestFit="1" customWidth="1"/>
    <col min="288" max="288" width="7.5546875" style="1" bestFit="1" customWidth="1"/>
    <col min="289" max="289" width="16.33203125" style="1" bestFit="1" customWidth="1"/>
    <col min="290" max="290" width="9.109375" style="1"/>
    <col min="291" max="291" width="6.6640625" style="1" customWidth="1"/>
    <col min="292" max="292" width="8" style="1" customWidth="1"/>
    <col min="293" max="293" width="9.109375" style="1"/>
    <col min="294" max="294" width="10.33203125" style="1" bestFit="1" customWidth="1"/>
    <col min="295" max="295" width="9.109375" style="1"/>
    <col min="296" max="296" width="10.33203125" style="1" bestFit="1" customWidth="1"/>
    <col min="297" max="297" width="7.33203125" style="1" bestFit="1" customWidth="1"/>
    <col min="298" max="298" width="6.33203125" style="1" bestFit="1" customWidth="1"/>
    <col min="299" max="299" width="8.109375" style="1" bestFit="1" customWidth="1"/>
    <col min="300" max="300" width="10.33203125" style="1" customWidth="1"/>
    <col min="301" max="301" width="10.109375" style="1" bestFit="1" customWidth="1"/>
    <col min="302" max="302" width="11" style="1" customWidth="1"/>
    <col min="303" max="303" width="9.109375" style="1"/>
    <col min="304" max="304" width="9.44140625" style="1" customWidth="1"/>
    <col min="305" max="305" width="9.109375" style="1"/>
    <col min="306" max="306" width="7.88671875" style="1" bestFit="1" customWidth="1"/>
    <col min="307" max="526" width="9.109375" style="1"/>
    <col min="527" max="527" width="16.88671875" style="1" customWidth="1"/>
    <col min="528" max="528" width="5.109375" style="1" customWidth="1"/>
    <col min="529" max="529" width="27.109375" style="1" customWidth="1"/>
    <col min="530" max="530" width="8.5546875" style="1" bestFit="1" customWidth="1"/>
    <col min="531" max="532" width="3.33203125" style="1" bestFit="1" customWidth="1"/>
    <col min="533" max="533" width="9.88671875" style="1" customWidth="1"/>
    <col min="534" max="534" width="5.109375" style="1" bestFit="1" customWidth="1"/>
    <col min="535" max="535" width="10.44140625" style="1" customWidth="1"/>
    <col min="536" max="536" width="5.109375" style="1" bestFit="1" customWidth="1"/>
    <col min="537" max="537" width="12.33203125" style="1" customWidth="1"/>
    <col min="538" max="538" width="5.109375" style="1" bestFit="1" customWidth="1"/>
    <col min="539" max="539" width="4" style="1" customWidth="1"/>
    <col min="540" max="540" width="5.109375" style="1" bestFit="1" customWidth="1"/>
    <col min="541" max="541" width="8.5546875" style="1" bestFit="1" customWidth="1"/>
    <col min="542" max="542" width="10.109375" style="1" bestFit="1" customWidth="1"/>
    <col min="543" max="543" width="6.6640625" style="1" bestFit="1" customWidth="1"/>
    <col min="544" max="544" width="7.5546875" style="1" bestFit="1" customWidth="1"/>
    <col min="545" max="545" width="16.33203125" style="1" bestFit="1" customWidth="1"/>
    <col min="546" max="546" width="9.109375" style="1"/>
    <col min="547" max="547" width="6.6640625" style="1" customWidth="1"/>
    <col min="548" max="548" width="8" style="1" customWidth="1"/>
    <col min="549" max="549" width="9.109375" style="1"/>
    <col min="550" max="550" width="10.33203125" style="1" bestFit="1" customWidth="1"/>
    <col min="551" max="551" width="9.109375" style="1"/>
    <col min="552" max="552" width="10.33203125" style="1" bestFit="1" customWidth="1"/>
    <col min="553" max="553" width="7.33203125" style="1" bestFit="1" customWidth="1"/>
    <col min="554" max="554" width="6.33203125" style="1" bestFit="1" customWidth="1"/>
    <col min="555" max="555" width="8.109375" style="1" bestFit="1" customWidth="1"/>
    <col min="556" max="556" width="10.33203125" style="1" customWidth="1"/>
    <col min="557" max="557" width="10.109375" style="1" bestFit="1" customWidth="1"/>
    <col min="558" max="558" width="11" style="1" customWidth="1"/>
    <col min="559" max="559" width="9.109375" style="1"/>
    <col min="560" max="560" width="9.44140625" style="1" customWidth="1"/>
    <col min="561" max="561" width="9.109375" style="1"/>
    <col min="562" max="562" width="7.88671875" style="1" bestFit="1" customWidth="1"/>
    <col min="563" max="782" width="9.109375" style="1"/>
    <col min="783" max="783" width="16.88671875" style="1" customWidth="1"/>
    <col min="784" max="784" width="5.109375" style="1" customWidth="1"/>
    <col min="785" max="785" width="27.109375" style="1" customWidth="1"/>
    <col min="786" max="786" width="8.5546875" style="1" bestFit="1" customWidth="1"/>
    <col min="787" max="788" width="3.33203125" style="1" bestFit="1" customWidth="1"/>
    <col min="789" max="789" width="9.88671875" style="1" customWidth="1"/>
    <col min="790" max="790" width="5.109375" style="1" bestFit="1" customWidth="1"/>
    <col min="791" max="791" width="10.44140625" style="1" customWidth="1"/>
    <col min="792" max="792" width="5.109375" style="1" bestFit="1" customWidth="1"/>
    <col min="793" max="793" width="12.33203125" style="1" customWidth="1"/>
    <col min="794" max="794" width="5.109375" style="1" bestFit="1" customWidth="1"/>
    <col min="795" max="795" width="4" style="1" customWidth="1"/>
    <col min="796" max="796" width="5.109375" style="1" bestFit="1" customWidth="1"/>
    <col min="797" max="797" width="8.5546875" style="1" bestFit="1" customWidth="1"/>
    <col min="798" max="798" width="10.109375" style="1" bestFit="1" customWidth="1"/>
    <col min="799" max="799" width="6.6640625" style="1" bestFit="1" customWidth="1"/>
    <col min="800" max="800" width="7.5546875" style="1" bestFit="1" customWidth="1"/>
    <col min="801" max="801" width="16.33203125" style="1" bestFit="1" customWidth="1"/>
    <col min="802" max="802" width="9.109375" style="1"/>
    <col min="803" max="803" width="6.6640625" style="1" customWidth="1"/>
    <col min="804" max="804" width="8" style="1" customWidth="1"/>
    <col min="805" max="805" width="9.109375" style="1"/>
    <col min="806" max="806" width="10.33203125" style="1" bestFit="1" customWidth="1"/>
    <col min="807" max="807" width="9.109375" style="1"/>
    <col min="808" max="808" width="10.33203125" style="1" bestFit="1" customWidth="1"/>
    <col min="809" max="809" width="7.33203125" style="1" bestFit="1" customWidth="1"/>
    <col min="810" max="810" width="6.33203125" style="1" bestFit="1" customWidth="1"/>
    <col min="811" max="811" width="8.109375" style="1" bestFit="1" customWidth="1"/>
    <col min="812" max="812" width="10.33203125" style="1" customWidth="1"/>
    <col min="813" max="813" width="10.109375" style="1" bestFit="1" customWidth="1"/>
    <col min="814" max="814" width="11" style="1" customWidth="1"/>
    <col min="815" max="815" width="9.109375" style="1"/>
    <col min="816" max="816" width="9.44140625" style="1" customWidth="1"/>
    <col min="817" max="817" width="9.109375" style="1"/>
    <col min="818" max="818" width="7.88671875" style="1" bestFit="1" customWidth="1"/>
    <col min="819" max="1038" width="9.109375" style="1"/>
    <col min="1039" max="1039" width="16.88671875" style="1" customWidth="1"/>
    <col min="1040" max="1040" width="5.109375" style="1" customWidth="1"/>
    <col min="1041" max="1041" width="27.109375" style="1" customWidth="1"/>
    <col min="1042" max="1042" width="8.5546875" style="1" bestFit="1" customWidth="1"/>
    <col min="1043" max="1044" width="3.33203125" style="1" bestFit="1" customWidth="1"/>
    <col min="1045" max="1045" width="9.88671875" style="1" customWidth="1"/>
    <col min="1046" max="1046" width="5.109375" style="1" bestFit="1" customWidth="1"/>
    <col min="1047" max="1047" width="10.44140625" style="1" customWidth="1"/>
    <col min="1048" max="1048" width="5.109375" style="1" bestFit="1" customWidth="1"/>
    <col min="1049" max="1049" width="12.33203125" style="1" customWidth="1"/>
    <col min="1050" max="1050" width="5.109375" style="1" bestFit="1" customWidth="1"/>
    <col min="1051" max="1051" width="4" style="1" customWidth="1"/>
    <col min="1052" max="1052" width="5.109375" style="1" bestFit="1" customWidth="1"/>
    <col min="1053" max="1053" width="8.5546875" style="1" bestFit="1" customWidth="1"/>
    <col min="1054" max="1054" width="10.109375" style="1" bestFit="1" customWidth="1"/>
    <col min="1055" max="1055" width="6.6640625" style="1" bestFit="1" customWidth="1"/>
    <col min="1056" max="1056" width="7.5546875" style="1" bestFit="1" customWidth="1"/>
    <col min="1057" max="1057" width="16.33203125" style="1" bestFit="1" customWidth="1"/>
    <col min="1058" max="1058" width="9.109375" style="1"/>
    <col min="1059" max="1059" width="6.6640625" style="1" customWidth="1"/>
    <col min="1060" max="1060" width="8" style="1" customWidth="1"/>
    <col min="1061" max="1061" width="9.109375" style="1"/>
    <col min="1062" max="1062" width="10.33203125" style="1" bestFit="1" customWidth="1"/>
    <col min="1063" max="1063" width="9.109375" style="1"/>
    <col min="1064" max="1064" width="10.33203125" style="1" bestFit="1" customWidth="1"/>
    <col min="1065" max="1065" width="7.33203125" style="1" bestFit="1" customWidth="1"/>
    <col min="1066" max="1066" width="6.33203125" style="1" bestFit="1" customWidth="1"/>
    <col min="1067" max="1067" width="8.109375" style="1" bestFit="1" customWidth="1"/>
    <col min="1068" max="1068" width="10.33203125" style="1" customWidth="1"/>
    <col min="1069" max="1069" width="10.109375" style="1" bestFit="1" customWidth="1"/>
    <col min="1070" max="1070" width="11" style="1" customWidth="1"/>
    <col min="1071" max="1071" width="9.109375" style="1"/>
    <col min="1072" max="1072" width="9.44140625" style="1" customWidth="1"/>
    <col min="1073" max="1073" width="9.109375" style="1"/>
    <col min="1074" max="1074" width="7.88671875" style="1" bestFit="1" customWidth="1"/>
    <col min="1075" max="1294" width="9.109375" style="1"/>
    <col min="1295" max="1295" width="16.88671875" style="1" customWidth="1"/>
    <col min="1296" max="1296" width="5.109375" style="1" customWidth="1"/>
    <col min="1297" max="1297" width="27.109375" style="1" customWidth="1"/>
    <col min="1298" max="1298" width="8.5546875" style="1" bestFit="1" customWidth="1"/>
    <col min="1299" max="1300" width="3.33203125" style="1" bestFit="1" customWidth="1"/>
    <col min="1301" max="1301" width="9.88671875" style="1" customWidth="1"/>
    <col min="1302" max="1302" width="5.109375" style="1" bestFit="1" customWidth="1"/>
    <col min="1303" max="1303" width="10.44140625" style="1" customWidth="1"/>
    <col min="1304" max="1304" width="5.109375" style="1" bestFit="1" customWidth="1"/>
    <col min="1305" max="1305" width="12.33203125" style="1" customWidth="1"/>
    <col min="1306" max="1306" width="5.109375" style="1" bestFit="1" customWidth="1"/>
    <col min="1307" max="1307" width="4" style="1" customWidth="1"/>
    <col min="1308" max="1308" width="5.109375" style="1" bestFit="1" customWidth="1"/>
    <col min="1309" max="1309" width="8.5546875" style="1" bestFit="1" customWidth="1"/>
    <col min="1310" max="1310" width="10.109375" style="1" bestFit="1" customWidth="1"/>
    <col min="1311" max="1311" width="6.6640625" style="1" bestFit="1" customWidth="1"/>
    <col min="1312" max="1312" width="7.5546875" style="1" bestFit="1" customWidth="1"/>
    <col min="1313" max="1313" width="16.33203125" style="1" bestFit="1" customWidth="1"/>
    <col min="1314" max="1314" width="9.109375" style="1"/>
    <col min="1315" max="1315" width="6.6640625" style="1" customWidth="1"/>
    <col min="1316" max="1316" width="8" style="1" customWidth="1"/>
    <col min="1317" max="1317" width="9.109375" style="1"/>
    <col min="1318" max="1318" width="10.33203125" style="1" bestFit="1" customWidth="1"/>
    <col min="1319" max="1319" width="9.109375" style="1"/>
    <col min="1320" max="1320" width="10.33203125" style="1" bestFit="1" customWidth="1"/>
    <col min="1321" max="1321" width="7.33203125" style="1" bestFit="1" customWidth="1"/>
    <col min="1322" max="1322" width="6.33203125" style="1" bestFit="1" customWidth="1"/>
    <col min="1323" max="1323" width="8.109375" style="1" bestFit="1" customWidth="1"/>
    <col min="1324" max="1324" width="10.33203125" style="1" customWidth="1"/>
    <col min="1325" max="1325" width="10.109375" style="1" bestFit="1" customWidth="1"/>
    <col min="1326" max="1326" width="11" style="1" customWidth="1"/>
    <col min="1327" max="1327" width="9.109375" style="1"/>
    <col min="1328" max="1328" width="9.44140625" style="1" customWidth="1"/>
    <col min="1329" max="1329" width="9.109375" style="1"/>
    <col min="1330" max="1330" width="7.88671875" style="1" bestFit="1" customWidth="1"/>
    <col min="1331" max="1550" width="9.109375" style="1"/>
    <col min="1551" max="1551" width="16.88671875" style="1" customWidth="1"/>
    <col min="1552" max="1552" width="5.109375" style="1" customWidth="1"/>
    <col min="1553" max="1553" width="27.109375" style="1" customWidth="1"/>
    <col min="1554" max="1554" width="8.5546875" style="1" bestFit="1" customWidth="1"/>
    <col min="1555" max="1556" width="3.33203125" style="1" bestFit="1" customWidth="1"/>
    <col min="1557" max="1557" width="9.88671875" style="1" customWidth="1"/>
    <col min="1558" max="1558" width="5.109375" style="1" bestFit="1" customWidth="1"/>
    <col min="1559" max="1559" width="10.44140625" style="1" customWidth="1"/>
    <col min="1560" max="1560" width="5.109375" style="1" bestFit="1" customWidth="1"/>
    <col min="1561" max="1561" width="12.33203125" style="1" customWidth="1"/>
    <col min="1562" max="1562" width="5.109375" style="1" bestFit="1" customWidth="1"/>
    <col min="1563" max="1563" width="4" style="1" customWidth="1"/>
    <col min="1564" max="1564" width="5.109375" style="1" bestFit="1" customWidth="1"/>
    <col min="1565" max="1565" width="8.5546875" style="1" bestFit="1" customWidth="1"/>
    <col min="1566" max="1566" width="10.109375" style="1" bestFit="1" customWidth="1"/>
    <col min="1567" max="1567" width="6.6640625" style="1" bestFit="1" customWidth="1"/>
    <col min="1568" max="1568" width="7.5546875" style="1" bestFit="1" customWidth="1"/>
    <col min="1569" max="1569" width="16.33203125" style="1" bestFit="1" customWidth="1"/>
    <col min="1570" max="1570" width="9.109375" style="1"/>
    <col min="1571" max="1571" width="6.6640625" style="1" customWidth="1"/>
    <col min="1572" max="1572" width="8" style="1" customWidth="1"/>
    <col min="1573" max="1573" width="9.109375" style="1"/>
    <col min="1574" max="1574" width="10.33203125" style="1" bestFit="1" customWidth="1"/>
    <col min="1575" max="1575" width="9.109375" style="1"/>
    <col min="1576" max="1576" width="10.33203125" style="1" bestFit="1" customWidth="1"/>
    <col min="1577" max="1577" width="7.33203125" style="1" bestFit="1" customWidth="1"/>
    <col min="1578" max="1578" width="6.33203125" style="1" bestFit="1" customWidth="1"/>
    <col min="1579" max="1579" width="8.109375" style="1" bestFit="1" customWidth="1"/>
    <col min="1580" max="1580" width="10.33203125" style="1" customWidth="1"/>
    <col min="1581" max="1581" width="10.109375" style="1" bestFit="1" customWidth="1"/>
    <col min="1582" max="1582" width="11" style="1" customWidth="1"/>
    <col min="1583" max="1583" width="9.109375" style="1"/>
    <col min="1584" max="1584" width="9.44140625" style="1" customWidth="1"/>
    <col min="1585" max="1585" width="9.109375" style="1"/>
    <col min="1586" max="1586" width="7.88671875" style="1" bestFit="1" customWidth="1"/>
    <col min="1587" max="1806" width="9.109375" style="1"/>
    <col min="1807" max="1807" width="16.88671875" style="1" customWidth="1"/>
    <col min="1808" max="1808" width="5.109375" style="1" customWidth="1"/>
    <col min="1809" max="1809" width="27.109375" style="1" customWidth="1"/>
    <col min="1810" max="1810" width="8.5546875" style="1" bestFit="1" customWidth="1"/>
    <col min="1811" max="1812" width="3.33203125" style="1" bestFit="1" customWidth="1"/>
    <col min="1813" max="1813" width="9.88671875" style="1" customWidth="1"/>
    <col min="1814" max="1814" width="5.109375" style="1" bestFit="1" customWidth="1"/>
    <col min="1815" max="1815" width="10.44140625" style="1" customWidth="1"/>
    <col min="1816" max="1816" width="5.109375" style="1" bestFit="1" customWidth="1"/>
    <col min="1817" max="1817" width="12.33203125" style="1" customWidth="1"/>
    <col min="1818" max="1818" width="5.109375" style="1" bestFit="1" customWidth="1"/>
    <col min="1819" max="1819" width="4" style="1" customWidth="1"/>
    <col min="1820" max="1820" width="5.109375" style="1" bestFit="1" customWidth="1"/>
    <col min="1821" max="1821" width="8.5546875" style="1" bestFit="1" customWidth="1"/>
    <col min="1822" max="1822" width="10.109375" style="1" bestFit="1" customWidth="1"/>
    <col min="1823" max="1823" width="6.6640625" style="1" bestFit="1" customWidth="1"/>
    <col min="1824" max="1824" width="7.5546875" style="1" bestFit="1" customWidth="1"/>
    <col min="1825" max="1825" width="16.33203125" style="1" bestFit="1" customWidth="1"/>
    <col min="1826" max="1826" width="9.109375" style="1"/>
    <col min="1827" max="1827" width="6.6640625" style="1" customWidth="1"/>
    <col min="1828" max="1828" width="8" style="1" customWidth="1"/>
    <col min="1829" max="1829" width="9.109375" style="1"/>
    <col min="1830" max="1830" width="10.33203125" style="1" bestFit="1" customWidth="1"/>
    <col min="1831" max="1831" width="9.109375" style="1"/>
    <col min="1832" max="1832" width="10.33203125" style="1" bestFit="1" customWidth="1"/>
    <col min="1833" max="1833" width="7.33203125" style="1" bestFit="1" customWidth="1"/>
    <col min="1834" max="1834" width="6.33203125" style="1" bestFit="1" customWidth="1"/>
    <col min="1835" max="1835" width="8.109375" style="1" bestFit="1" customWidth="1"/>
    <col min="1836" max="1836" width="10.33203125" style="1" customWidth="1"/>
    <col min="1837" max="1837" width="10.109375" style="1" bestFit="1" customWidth="1"/>
    <col min="1838" max="1838" width="11" style="1" customWidth="1"/>
    <col min="1839" max="1839" width="9.109375" style="1"/>
    <col min="1840" max="1840" width="9.44140625" style="1" customWidth="1"/>
    <col min="1841" max="1841" width="9.109375" style="1"/>
    <col min="1842" max="1842" width="7.88671875" style="1" bestFit="1" customWidth="1"/>
    <col min="1843" max="2062" width="9.109375" style="1"/>
    <col min="2063" max="2063" width="16.88671875" style="1" customWidth="1"/>
    <col min="2064" max="2064" width="5.109375" style="1" customWidth="1"/>
    <col min="2065" max="2065" width="27.109375" style="1" customWidth="1"/>
    <col min="2066" max="2066" width="8.5546875" style="1" bestFit="1" customWidth="1"/>
    <col min="2067" max="2068" width="3.33203125" style="1" bestFit="1" customWidth="1"/>
    <col min="2069" max="2069" width="9.88671875" style="1" customWidth="1"/>
    <col min="2070" max="2070" width="5.109375" style="1" bestFit="1" customWidth="1"/>
    <col min="2071" max="2071" width="10.44140625" style="1" customWidth="1"/>
    <col min="2072" max="2072" width="5.109375" style="1" bestFit="1" customWidth="1"/>
    <col min="2073" max="2073" width="12.33203125" style="1" customWidth="1"/>
    <col min="2074" max="2074" width="5.109375" style="1" bestFit="1" customWidth="1"/>
    <col min="2075" max="2075" width="4" style="1" customWidth="1"/>
    <col min="2076" max="2076" width="5.109375" style="1" bestFit="1" customWidth="1"/>
    <col min="2077" max="2077" width="8.5546875" style="1" bestFit="1" customWidth="1"/>
    <col min="2078" max="2078" width="10.109375" style="1" bestFit="1" customWidth="1"/>
    <col min="2079" max="2079" width="6.6640625" style="1" bestFit="1" customWidth="1"/>
    <col min="2080" max="2080" width="7.5546875" style="1" bestFit="1" customWidth="1"/>
    <col min="2081" max="2081" width="16.33203125" style="1" bestFit="1" customWidth="1"/>
    <col min="2082" max="2082" width="9.109375" style="1"/>
    <col min="2083" max="2083" width="6.6640625" style="1" customWidth="1"/>
    <col min="2084" max="2084" width="8" style="1" customWidth="1"/>
    <col min="2085" max="2085" width="9.109375" style="1"/>
    <col min="2086" max="2086" width="10.33203125" style="1" bestFit="1" customWidth="1"/>
    <col min="2087" max="2087" width="9.109375" style="1"/>
    <col min="2088" max="2088" width="10.33203125" style="1" bestFit="1" customWidth="1"/>
    <col min="2089" max="2089" width="7.33203125" style="1" bestFit="1" customWidth="1"/>
    <col min="2090" max="2090" width="6.33203125" style="1" bestFit="1" customWidth="1"/>
    <col min="2091" max="2091" width="8.109375" style="1" bestFit="1" customWidth="1"/>
    <col min="2092" max="2092" width="10.33203125" style="1" customWidth="1"/>
    <col min="2093" max="2093" width="10.109375" style="1" bestFit="1" customWidth="1"/>
    <col min="2094" max="2094" width="11" style="1" customWidth="1"/>
    <col min="2095" max="2095" width="9.109375" style="1"/>
    <col min="2096" max="2096" width="9.44140625" style="1" customWidth="1"/>
    <col min="2097" max="2097" width="9.109375" style="1"/>
    <col min="2098" max="2098" width="7.88671875" style="1" bestFit="1" customWidth="1"/>
    <col min="2099" max="2318" width="9.109375" style="1"/>
    <col min="2319" max="2319" width="16.88671875" style="1" customWidth="1"/>
    <col min="2320" max="2320" width="5.109375" style="1" customWidth="1"/>
    <col min="2321" max="2321" width="27.109375" style="1" customWidth="1"/>
    <col min="2322" max="2322" width="8.5546875" style="1" bestFit="1" customWidth="1"/>
    <col min="2323" max="2324" width="3.33203125" style="1" bestFit="1" customWidth="1"/>
    <col min="2325" max="2325" width="9.88671875" style="1" customWidth="1"/>
    <col min="2326" max="2326" width="5.109375" style="1" bestFit="1" customWidth="1"/>
    <col min="2327" max="2327" width="10.44140625" style="1" customWidth="1"/>
    <col min="2328" max="2328" width="5.109375" style="1" bestFit="1" customWidth="1"/>
    <col min="2329" max="2329" width="12.33203125" style="1" customWidth="1"/>
    <col min="2330" max="2330" width="5.109375" style="1" bestFit="1" customWidth="1"/>
    <col min="2331" max="2331" width="4" style="1" customWidth="1"/>
    <col min="2332" max="2332" width="5.109375" style="1" bestFit="1" customWidth="1"/>
    <col min="2333" max="2333" width="8.5546875" style="1" bestFit="1" customWidth="1"/>
    <col min="2334" max="2334" width="10.109375" style="1" bestFit="1" customWidth="1"/>
    <col min="2335" max="2335" width="6.6640625" style="1" bestFit="1" customWidth="1"/>
    <col min="2336" max="2336" width="7.5546875" style="1" bestFit="1" customWidth="1"/>
    <col min="2337" max="2337" width="16.33203125" style="1" bestFit="1" customWidth="1"/>
    <col min="2338" max="2338" width="9.109375" style="1"/>
    <col min="2339" max="2339" width="6.6640625" style="1" customWidth="1"/>
    <col min="2340" max="2340" width="8" style="1" customWidth="1"/>
    <col min="2341" max="2341" width="9.109375" style="1"/>
    <col min="2342" max="2342" width="10.33203125" style="1" bestFit="1" customWidth="1"/>
    <col min="2343" max="2343" width="9.109375" style="1"/>
    <col min="2344" max="2344" width="10.33203125" style="1" bestFit="1" customWidth="1"/>
    <col min="2345" max="2345" width="7.33203125" style="1" bestFit="1" customWidth="1"/>
    <col min="2346" max="2346" width="6.33203125" style="1" bestFit="1" customWidth="1"/>
    <col min="2347" max="2347" width="8.109375" style="1" bestFit="1" customWidth="1"/>
    <col min="2348" max="2348" width="10.33203125" style="1" customWidth="1"/>
    <col min="2349" max="2349" width="10.109375" style="1" bestFit="1" customWidth="1"/>
    <col min="2350" max="2350" width="11" style="1" customWidth="1"/>
    <col min="2351" max="2351" width="9.109375" style="1"/>
    <col min="2352" max="2352" width="9.44140625" style="1" customWidth="1"/>
    <col min="2353" max="2353" width="9.109375" style="1"/>
    <col min="2354" max="2354" width="7.88671875" style="1" bestFit="1" customWidth="1"/>
    <col min="2355" max="2574" width="9.109375" style="1"/>
    <col min="2575" max="2575" width="16.88671875" style="1" customWidth="1"/>
    <col min="2576" max="2576" width="5.109375" style="1" customWidth="1"/>
    <col min="2577" max="2577" width="27.109375" style="1" customWidth="1"/>
    <col min="2578" max="2578" width="8.5546875" style="1" bestFit="1" customWidth="1"/>
    <col min="2579" max="2580" width="3.33203125" style="1" bestFit="1" customWidth="1"/>
    <col min="2581" max="2581" width="9.88671875" style="1" customWidth="1"/>
    <col min="2582" max="2582" width="5.109375" style="1" bestFit="1" customWidth="1"/>
    <col min="2583" max="2583" width="10.44140625" style="1" customWidth="1"/>
    <col min="2584" max="2584" width="5.109375" style="1" bestFit="1" customWidth="1"/>
    <col min="2585" max="2585" width="12.33203125" style="1" customWidth="1"/>
    <col min="2586" max="2586" width="5.109375" style="1" bestFit="1" customWidth="1"/>
    <col min="2587" max="2587" width="4" style="1" customWidth="1"/>
    <col min="2588" max="2588" width="5.109375" style="1" bestFit="1" customWidth="1"/>
    <col min="2589" max="2589" width="8.5546875" style="1" bestFit="1" customWidth="1"/>
    <col min="2590" max="2590" width="10.109375" style="1" bestFit="1" customWidth="1"/>
    <col min="2591" max="2591" width="6.6640625" style="1" bestFit="1" customWidth="1"/>
    <col min="2592" max="2592" width="7.5546875" style="1" bestFit="1" customWidth="1"/>
    <col min="2593" max="2593" width="16.33203125" style="1" bestFit="1" customWidth="1"/>
    <col min="2594" max="2594" width="9.109375" style="1"/>
    <col min="2595" max="2595" width="6.6640625" style="1" customWidth="1"/>
    <col min="2596" max="2596" width="8" style="1" customWidth="1"/>
    <col min="2597" max="2597" width="9.109375" style="1"/>
    <col min="2598" max="2598" width="10.33203125" style="1" bestFit="1" customWidth="1"/>
    <col min="2599" max="2599" width="9.109375" style="1"/>
    <col min="2600" max="2600" width="10.33203125" style="1" bestFit="1" customWidth="1"/>
    <col min="2601" max="2601" width="7.33203125" style="1" bestFit="1" customWidth="1"/>
    <col min="2602" max="2602" width="6.33203125" style="1" bestFit="1" customWidth="1"/>
    <col min="2603" max="2603" width="8.109375" style="1" bestFit="1" customWidth="1"/>
    <col min="2604" max="2604" width="10.33203125" style="1" customWidth="1"/>
    <col min="2605" max="2605" width="10.109375" style="1" bestFit="1" customWidth="1"/>
    <col min="2606" max="2606" width="11" style="1" customWidth="1"/>
    <col min="2607" max="2607" width="9.109375" style="1"/>
    <col min="2608" max="2608" width="9.44140625" style="1" customWidth="1"/>
    <col min="2609" max="2609" width="9.109375" style="1"/>
    <col min="2610" max="2610" width="7.88671875" style="1" bestFit="1" customWidth="1"/>
    <col min="2611" max="2830" width="9.109375" style="1"/>
    <col min="2831" max="2831" width="16.88671875" style="1" customWidth="1"/>
    <col min="2832" max="2832" width="5.109375" style="1" customWidth="1"/>
    <col min="2833" max="2833" width="27.109375" style="1" customWidth="1"/>
    <col min="2834" max="2834" width="8.5546875" style="1" bestFit="1" customWidth="1"/>
    <col min="2835" max="2836" width="3.33203125" style="1" bestFit="1" customWidth="1"/>
    <col min="2837" max="2837" width="9.88671875" style="1" customWidth="1"/>
    <col min="2838" max="2838" width="5.109375" style="1" bestFit="1" customWidth="1"/>
    <col min="2839" max="2839" width="10.44140625" style="1" customWidth="1"/>
    <col min="2840" max="2840" width="5.109375" style="1" bestFit="1" customWidth="1"/>
    <col min="2841" max="2841" width="12.33203125" style="1" customWidth="1"/>
    <col min="2842" max="2842" width="5.109375" style="1" bestFit="1" customWidth="1"/>
    <col min="2843" max="2843" width="4" style="1" customWidth="1"/>
    <col min="2844" max="2844" width="5.109375" style="1" bestFit="1" customWidth="1"/>
    <col min="2845" max="2845" width="8.5546875" style="1" bestFit="1" customWidth="1"/>
    <col min="2846" max="2846" width="10.109375" style="1" bestFit="1" customWidth="1"/>
    <col min="2847" max="2847" width="6.6640625" style="1" bestFit="1" customWidth="1"/>
    <col min="2848" max="2848" width="7.5546875" style="1" bestFit="1" customWidth="1"/>
    <col min="2849" max="2849" width="16.33203125" style="1" bestFit="1" customWidth="1"/>
    <col min="2850" max="2850" width="9.109375" style="1"/>
    <col min="2851" max="2851" width="6.6640625" style="1" customWidth="1"/>
    <col min="2852" max="2852" width="8" style="1" customWidth="1"/>
    <col min="2853" max="2853" width="9.109375" style="1"/>
    <col min="2854" max="2854" width="10.33203125" style="1" bestFit="1" customWidth="1"/>
    <col min="2855" max="2855" width="9.109375" style="1"/>
    <col min="2856" max="2856" width="10.33203125" style="1" bestFit="1" customWidth="1"/>
    <col min="2857" max="2857" width="7.33203125" style="1" bestFit="1" customWidth="1"/>
    <col min="2858" max="2858" width="6.33203125" style="1" bestFit="1" customWidth="1"/>
    <col min="2859" max="2859" width="8.109375" style="1" bestFit="1" customWidth="1"/>
    <col min="2860" max="2860" width="10.33203125" style="1" customWidth="1"/>
    <col min="2861" max="2861" width="10.109375" style="1" bestFit="1" customWidth="1"/>
    <col min="2862" max="2862" width="11" style="1" customWidth="1"/>
    <col min="2863" max="2863" width="9.109375" style="1"/>
    <col min="2864" max="2864" width="9.44140625" style="1" customWidth="1"/>
    <col min="2865" max="2865" width="9.109375" style="1"/>
    <col min="2866" max="2866" width="7.88671875" style="1" bestFit="1" customWidth="1"/>
    <col min="2867" max="3086" width="9.109375" style="1"/>
    <col min="3087" max="3087" width="16.88671875" style="1" customWidth="1"/>
    <col min="3088" max="3088" width="5.109375" style="1" customWidth="1"/>
    <col min="3089" max="3089" width="27.109375" style="1" customWidth="1"/>
    <col min="3090" max="3090" width="8.5546875" style="1" bestFit="1" customWidth="1"/>
    <col min="3091" max="3092" width="3.33203125" style="1" bestFit="1" customWidth="1"/>
    <col min="3093" max="3093" width="9.88671875" style="1" customWidth="1"/>
    <col min="3094" max="3094" width="5.109375" style="1" bestFit="1" customWidth="1"/>
    <col min="3095" max="3095" width="10.44140625" style="1" customWidth="1"/>
    <col min="3096" max="3096" width="5.109375" style="1" bestFit="1" customWidth="1"/>
    <col min="3097" max="3097" width="12.33203125" style="1" customWidth="1"/>
    <col min="3098" max="3098" width="5.109375" style="1" bestFit="1" customWidth="1"/>
    <col min="3099" max="3099" width="4" style="1" customWidth="1"/>
    <col min="3100" max="3100" width="5.109375" style="1" bestFit="1" customWidth="1"/>
    <col min="3101" max="3101" width="8.5546875" style="1" bestFit="1" customWidth="1"/>
    <col min="3102" max="3102" width="10.109375" style="1" bestFit="1" customWidth="1"/>
    <col min="3103" max="3103" width="6.6640625" style="1" bestFit="1" customWidth="1"/>
    <col min="3104" max="3104" width="7.5546875" style="1" bestFit="1" customWidth="1"/>
    <col min="3105" max="3105" width="16.33203125" style="1" bestFit="1" customWidth="1"/>
    <col min="3106" max="3106" width="9.109375" style="1"/>
    <col min="3107" max="3107" width="6.6640625" style="1" customWidth="1"/>
    <col min="3108" max="3108" width="8" style="1" customWidth="1"/>
    <col min="3109" max="3109" width="9.109375" style="1"/>
    <col min="3110" max="3110" width="10.33203125" style="1" bestFit="1" customWidth="1"/>
    <col min="3111" max="3111" width="9.109375" style="1"/>
    <col min="3112" max="3112" width="10.33203125" style="1" bestFit="1" customWidth="1"/>
    <col min="3113" max="3113" width="7.33203125" style="1" bestFit="1" customWidth="1"/>
    <col min="3114" max="3114" width="6.33203125" style="1" bestFit="1" customWidth="1"/>
    <col min="3115" max="3115" width="8.109375" style="1" bestFit="1" customWidth="1"/>
    <col min="3116" max="3116" width="10.33203125" style="1" customWidth="1"/>
    <col min="3117" max="3117" width="10.109375" style="1" bestFit="1" customWidth="1"/>
    <col min="3118" max="3118" width="11" style="1" customWidth="1"/>
    <col min="3119" max="3119" width="9.109375" style="1"/>
    <col min="3120" max="3120" width="9.44140625" style="1" customWidth="1"/>
    <col min="3121" max="3121" width="9.109375" style="1"/>
    <col min="3122" max="3122" width="7.88671875" style="1" bestFit="1" customWidth="1"/>
    <col min="3123" max="3342" width="9.109375" style="1"/>
    <col min="3343" max="3343" width="16.88671875" style="1" customWidth="1"/>
    <col min="3344" max="3344" width="5.109375" style="1" customWidth="1"/>
    <col min="3345" max="3345" width="27.109375" style="1" customWidth="1"/>
    <col min="3346" max="3346" width="8.5546875" style="1" bestFit="1" customWidth="1"/>
    <col min="3347" max="3348" width="3.33203125" style="1" bestFit="1" customWidth="1"/>
    <col min="3349" max="3349" width="9.88671875" style="1" customWidth="1"/>
    <col min="3350" max="3350" width="5.109375" style="1" bestFit="1" customWidth="1"/>
    <col min="3351" max="3351" width="10.44140625" style="1" customWidth="1"/>
    <col min="3352" max="3352" width="5.109375" style="1" bestFit="1" customWidth="1"/>
    <col min="3353" max="3353" width="12.33203125" style="1" customWidth="1"/>
    <col min="3354" max="3354" width="5.109375" style="1" bestFit="1" customWidth="1"/>
    <col min="3355" max="3355" width="4" style="1" customWidth="1"/>
    <col min="3356" max="3356" width="5.109375" style="1" bestFit="1" customWidth="1"/>
    <col min="3357" max="3357" width="8.5546875" style="1" bestFit="1" customWidth="1"/>
    <col min="3358" max="3358" width="10.109375" style="1" bestFit="1" customWidth="1"/>
    <col min="3359" max="3359" width="6.6640625" style="1" bestFit="1" customWidth="1"/>
    <col min="3360" max="3360" width="7.5546875" style="1" bestFit="1" customWidth="1"/>
    <col min="3361" max="3361" width="16.33203125" style="1" bestFit="1" customWidth="1"/>
    <col min="3362" max="3362" width="9.109375" style="1"/>
    <col min="3363" max="3363" width="6.6640625" style="1" customWidth="1"/>
    <col min="3364" max="3364" width="8" style="1" customWidth="1"/>
    <col min="3365" max="3365" width="9.109375" style="1"/>
    <col min="3366" max="3366" width="10.33203125" style="1" bestFit="1" customWidth="1"/>
    <col min="3367" max="3367" width="9.109375" style="1"/>
    <col min="3368" max="3368" width="10.33203125" style="1" bestFit="1" customWidth="1"/>
    <col min="3369" max="3369" width="7.33203125" style="1" bestFit="1" customWidth="1"/>
    <col min="3370" max="3370" width="6.33203125" style="1" bestFit="1" customWidth="1"/>
    <col min="3371" max="3371" width="8.109375" style="1" bestFit="1" customWidth="1"/>
    <col min="3372" max="3372" width="10.33203125" style="1" customWidth="1"/>
    <col min="3373" max="3373" width="10.109375" style="1" bestFit="1" customWidth="1"/>
    <col min="3374" max="3374" width="11" style="1" customWidth="1"/>
    <col min="3375" max="3375" width="9.109375" style="1"/>
    <col min="3376" max="3376" width="9.44140625" style="1" customWidth="1"/>
    <col min="3377" max="3377" width="9.109375" style="1"/>
    <col min="3378" max="3378" width="7.88671875" style="1" bestFit="1" customWidth="1"/>
    <col min="3379" max="3598" width="9.109375" style="1"/>
    <col min="3599" max="3599" width="16.88671875" style="1" customWidth="1"/>
    <col min="3600" max="3600" width="5.109375" style="1" customWidth="1"/>
    <col min="3601" max="3601" width="27.109375" style="1" customWidth="1"/>
    <col min="3602" max="3602" width="8.5546875" style="1" bestFit="1" customWidth="1"/>
    <col min="3603" max="3604" width="3.33203125" style="1" bestFit="1" customWidth="1"/>
    <col min="3605" max="3605" width="9.88671875" style="1" customWidth="1"/>
    <col min="3606" max="3606" width="5.109375" style="1" bestFit="1" customWidth="1"/>
    <col min="3607" max="3607" width="10.44140625" style="1" customWidth="1"/>
    <col min="3608" max="3608" width="5.109375" style="1" bestFit="1" customWidth="1"/>
    <col min="3609" max="3609" width="12.33203125" style="1" customWidth="1"/>
    <col min="3610" max="3610" width="5.109375" style="1" bestFit="1" customWidth="1"/>
    <col min="3611" max="3611" width="4" style="1" customWidth="1"/>
    <col min="3612" max="3612" width="5.109375" style="1" bestFit="1" customWidth="1"/>
    <col min="3613" max="3613" width="8.5546875" style="1" bestFit="1" customWidth="1"/>
    <col min="3614" max="3614" width="10.109375" style="1" bestFit="1" customWidth="1"/>
    <col min="3615" max="3615" width="6.6640625" style="1" bestFit="1" customWidth="1"/>
    <col min="3616" max="3616" width="7.5546875" style="1" bestFit="1" customWidth="1"/>
    <col min="3617" max="3617" width="16.33203125" style="1" bestFit="1" customWidth="1"/>
    <col min="3618" max="3618" width="9.109375" style="1"/>
    <col min="3619" max="3619" width="6.6640625" style="1" customWidth="1"/>
    <col min="3620" max="3620" width="8" style="1" customWidth="1"/>
    <col min="3621" max="3621" width="9.109375" style="1"/>
    <col min="3622" max="3622" width="10.33203125" style="1" bestFit="1" customWidth="1"/>
    <col min="3623" max="3623" width="9.109375" style="1"/>
    <col min="3624" max="3624" width="10.33203125" style="1" bestFit="1" customWidth="1"/>
    <col min="3625" max="3625" width="7.33203125" style="1" bestFit="1" customWidth="1"/>
    <col min="3626" max="3626" width="6.33203125" style="1" bestFit="1" customWidth="1"/>
    <col min="3627" max="3627" width="8.109375" style="1" bestFit="1" customWidth="1"/>
    <col min="3628" max="3628" width="10.33203125" style="1" customWidth="1"/>
    <col min="3629" max="3629" width="10.109375" style="1" bestFit="1" customWidth="1"/>
    <col min="3630" max="3630" width="11" style="1" customWidth="1"/>
    <col min="3631" max="3631" width="9.109375" style="1"/>
    <col min="3632" max="3632" width="9.44140625" style="1" customWidth="1"/>
    <col min="3633" max="3633" width="9.109375" style="1"/>
    <col min="3634" max="3634" width="7.88671875" style="1" bestFit="1" customWidth="1"/>
    <col min="3635" max="3854" width="9.109375" style="1"/>
    <col min="3855" max="3855" width="16.88671875" style="1" customWidth="1"/>
    <col min="3856" max="3856" width="5.109375" style="1" customWidth="1"/>
    <col min="3857" max="3857" width="27.109375" style="1" customWidth="1"/>
    <col min="3858" max="3858" width="8.5546875" style="1" bestFit="1" customWidth="1"/>
    <col min="3859" max="3860" width="3.33203125" style="1" bestFit="1" customWidth="1"/>
    <col min="3861" max="3861" width="9.88671875" style="1" customWidth="1"/>
    <col min="3862" max="3862" width="5.109375" style="1" bestFit="1" customWidth="1"/>
    <col min="3863" max="3863" width="10.44140625" style="1" customWidth="1"/>
    <col min="3864" max="3864" width="5.109375" style="1" bestFit="1" customWidth="1"/>
    <col min="3865" max="3865" width="12.33203125" style="1" customWidth="1"/>
    <col min="3866" max="3866" width="5.109375" style="1" bestFit="1" customWidth="1"/>
    <col min="3867" max="3867" width="4" style="1" customWidth="1"/>
    <col min="3868" max="3868" width="5.109375" style="1" bestFit="1" customWidth="1"/>
    <col min="3869" max="3869" width="8.5546875" style="1" bestFit="1" customWidth="1"/>
    <col min="3870" max="3870" width="10.109375" style="1" bestFit="1" customWidth="1"/>
    <col min="3871" max="3871" width="6.6640625" style="1" bestFit="1" customWidth="1"/>
    <col min="3872" max="3872" width="7.5546875" style="1" bestFit="1" customWidth="1"/>
    <col min="3873" max="3873" width="16.33203125" style="1" bestFit="1" customWidth="1"/>
    <col min="3874" max="3874" width="9.109375" style="1"/>
    <col min="3875" max="3875" width="6.6640625" style="1" customWidth="1"/>
    <col min="3876" max="3876" width="8" style="1" customWidth="1"/>
    <col min="3877" max="3877" width="9.109375" style="1"/>
    <col min="3878" max="3878" width="10.33203125" style="1" bestFit="1" customWidth="1"/>
    <col min="3879" max="3879" width="9.109375" style="1"/>
    <col min="3880" max="3880" width="10.33203125" style="1" bestFit="1" customWidth="1"/>
    <col min="3881" max="3881" width="7.33203125" style="1" bestFit="1" customWidth="1"/>
    <col min="3882" max="3882" width="6.33203125" style="1" bestFit="1" customWidth="1"/>
    <col min="3883" max="3883" width="8.109375" style="1" bestFit="1" customWidth="1"/>
    <col min="3884" max="3884" width="10.33203125" style="1" customWidth="1"/>
    <col min="3885" max="3885" width="10.109375" style="1" bestFit="1" customWidth="1"/>
    <col min="3886" max="3886" width="11" style="1" customWidth="1"/>
    <col min="3887" max="3887" width="9.109375" style="1"/>
    <col min="3888" max="3888" width="9.44140625" style="1" customWidth="1"/>
    <col min="3889" max="3889" width="9.109375" style="1"/>
    <col min="3890" max="3890" width="7.88671875" style="1" bestFit="1" customWidth="1"/>
    <col min="3891" max="4110" width="9.109375" style="1"/>
    <col min="4111" max="4111" width="16.88671875" style="1" customWidth="1"/>
    <col min="4112" max="4112" width="5.109375" style="1" customWidth="1"/>
    <col min="4113" max="4113" width="27.109375" style="1" customWidth="1"/>
    <col min="4114" max="4114" width="8.5546875" style="1" bestFit="1" customWidth="1"/>
    <col min="4115" max="4116" width="3.33203125" style="1" bestFit="1" customWidth="1"/>
    <col min="4117" max="4117" width="9.88671875" style="1" customWidth="1"/>
    <col min="4118" max="4118" width="5.109375" style="1" bestFit="1" customWidth="1"/>
    <col min="4119" max="4119" width="10.44140625" style="1" customWidth="1"/>
    <col min="4120" max="4120" width="5.109375" style="1" bestFit="1" customWidth="1"/>
    <col min="4121" max="4121" width="12.33203125" style="1" customWidth="1"/>
    <col min="4122" max="4122" width="5.109375" style="1" bestFit="1" customWidth="1"/>
    <col min="4123" max="4123" width="4" style="1" customWidth="1"/>
    <col min="4124" max="4124" width="5.109375" style="1" bestFit="1" customWidth="1"/>
    <col min="4125" max="4125" width="8.5546875" style="1" bestFit="1" customWidth="1"/>
    <col min="4126" max="4126" width="10.109375" style="1" bestFit="1" customWidth="1"/>
    <col min="4127" max="4127" width="6.6640625" style="1" bestFit="1" customWidth="1"/>
    <col min="4128" max="4128" width="7.5546875" style="1" bestFit="1" customWidth="1"/>
    <col min="4129" max="4129" width="16.33203125" style="1" bestFit="1" customWidth="1"/>
    <col min="4130" max="4130" width="9.109375" style="1"/>
    <col min="4131" max="4131" width="6.6640625" style="1" customWidth="1"/>
    <col min="4132" max="4132" width="8" style="1" customWidth="1"/>
    <col min="4133" max="4133" width="9.109375" style="1"/>
    <col min="4134" max="4134" width="10.33203125" style="1" bestFit="1" customWidth="1"/>
    <col min="4135" max="4135" width="9.109375" style="1"/>
    <col min="4136" max="4136" width="10.33203125" style="1" bestFit="1" customWidth="1"/>
    <col min="4137" max="4137" width="7.33203125" style="1" bestFit="1" customWidth="1"/>
    <col min="4138" max="4138" width="6.33203125" style="1" bestFit="1" customWidth="1"/>
    <col min="4139" max="4139" width="8.109375" style="1" bestFit="1" customWidth="1"/>
    <col min="4140" max="4140" width="10.33203125" style="1" customWidth="1"/>
    <col min="4141" max="4141" width="10.109375" style="1" bestFit="1" customWidth="1"/>
    <col min="4142" max="4142" width="11" style="1" customWidth="1"/>
    <col min="4143" max="4143" width="9.109375" style="1"/>
    <col min="4144" max="4144" width="9.44140625" style="1" customWidth="1"/>
    <col min="4145" max="4145" width="9.109375" style="1"/>
    <col min="4146" max="4146" width="7.88671875" style="1" bestFit="1" customWidth="1"/>
    <col min="4147" max="4366" width="9.109375" style="1"/>
    <col min="4367" max="4367" width="16.88671875" style="1" customWidth="1"/>
    <col min="4368" max="4368" width="5.109375" style="1" customWidth="1"/>
    <col min="4369" max="4369" width="27.109375" style="1" customWidth="1"/>
    <col min="4370" max="4370" width="8.5546875" style="1" bestFit="1" customWidth="1"/>
    <col min="4371" max="4372" width="3.33203125" style="1" bestFit="1" customWidth="1"/>
    <col min="4373" max="4373" width="9.88671875" style="1" customWidth="1"/>
    <col min="4374" max="4374" width="5.109375" style="1" bestFit="1" customWidth="1"/>
    <col min="4375" max="4375" width="10.44140625" style="1" customWidth="1"/>
    <col min="4376" max="4376" width="5.109375" style="1" bestFit="1" customWidth="1"/>
    <col min="4377" max="4377" width="12.33203125" style="1" customWidth="1"/>
    <col min="4378" max="4378" width="5.109375" style="1" bestFit="1" customWidth="1"/>
    <col min="4379" max="4379" width="4" style="1" customWidth="1"/>
    <col min="4380" max="4380" width="5.109375" style="1" bestFit="1" customWidth="1"/>
    <col min="4381" max="4381" width="8.5546875" style="1" bestFit="1" customWidth="1"/>
    <col min="4382" max="4382" width="10.109375" style="1" bestFit="1" customWidth="1"/>
    <col min="4383" max="4383" width="6.6640625" style="1" bestFit="1" customWidth="1"/>
    <col min="4384" max="4384" width="7.5546875" style="1" bestFit="1" customWidth="1"/>
    <col min="4385" max="4385" width="16.33203125" style="1" bestFit="1" customWidth="1"/>
    <col min="4386" max="4386" width="9.109375" style="1"/>
    <col min="4387" max="4387" width="6.6640625" style="1" customWidth="1"/>
    <col min="4388" max="4388" width="8" style="1" customWidth="1"/>
    <col min="4389" max="4389" width="9.109375" style="1"/>
    <col min="4390" max="4390" width="10.33203125" style="1" bestFit="1" customWidth="1"/>
    <col min="4391" max="4391" width="9.109375" style="1"/>
    <col min="4392" max="4392" width="10.33203125" style="1" bestFit="1" customWidth="1"/>
    <col min="4393" max="4393" width="7.33203125" style="1" bestFit="1" customWidth="1"/>
    <col min="4394" max="4394" width="6.33203125" style="1" bestFit="1" customWidth="1"/>
    <col min="4395" max="4395" width="8.109375" style="1" bestFit="1" customWidth="1"/>
    <col min="4396" max="4396" width="10.33203125" style="1" customWidth="1"/>
    <col min="4397" max="4397" width="10.109375" style="1" bestFit="1" customWidth="1"/>
    <col min="4398" max="4398" width="11" style="1" customWidth="1"/>
    <col min="4399" max="4399" width="9.109375" style="1"/>
    <col min="4400" max="4400" width="9.44140625" style="1" customWidth="1"/>
    <col min="4401" max="4401" width="9.109375" style="1"/>
    <col min="4402" max="4402" width="7.88671875" style="1" bestFit="1" customWidth="1"/>
    <col min="4403" max="4622" width="9.109375" style="1"/>
    <col min="4623" max="4623" width="16.88671875" style="1" customWidth="1"/>
    <col min="4624" max="4624" width="5.109375" style="1" customWidth="1"/>
    <col min="4625" max="4625" width="27.109375" style="1" customWidth="1"/>
    <col min="4626" max="4626" width="8.5546875" style="1" bestFit="1" customWidth="1"/>
    <col min="4627" max="4628" width="3.33203125" style="1" bestFit="1" customWidth="1"/>
    <col min="4629" max="4629" width="9.88671875" style="1" customWidth="1"/>
    <col min="4630" max="4630" width="5.109375" style="1" bestFit="1" customWidth="1"/>
    <col min="4631" max="4631" width="10.44140625" style="1" customWidth="1"/>
    <col min="4632" max="4632" width="5.109375" style="1" bestFit="1" customWidth="1"/>
    <col min="4633" max="4633" width="12.33203125" style="1" customWidth="1"/>
    <col min="4634" max="4634" width="5.109375" style="1" bestFit="1" customWidth="1"/>
    <col min="4635" max="4635" width="4" style="1" customWidth="1"/>
    <col min="4636" max="4636" width="5.109375" style="1" bestFit="1" customWidth="1"/>
    <col min="4637" max="4637" width="8.5546875" style="1" bestFit="1" customWidth="1"/>
    <col min="4638" max="4638" width="10.109375" style="1" bestFit="1" customWidth="1"/>
    <col min="4639" max="4639" width="6.6640625" style="1" bestFit="1" customWidth="1"/>
    <col min="4640" max="4640" width="7.5546875" style="1" bestFit="1" customWidth="1"/>
    <col min="4641" max="4641" width="16.33203125" style="1" bestFit="1" customWidth="1"/>
    <col min="4642" max="4642" width="9.109375" style="1"/>
    <col min="4643" max="4643" width="6.6640625" style="1" customWidth="1"/>
    <col min="4644" max="4644" width="8" style="1" customWidth="1"/>
    <col min="4645" max="4645" width="9.109375" style="1"/>
    <col min="4646" max="4646" width="10.33203125" style="1" bestFit="1" customWidth="1"/>
    <col min="4647" max="4647" width="9.109375" style="1"/>
    <col min="4648" max="4648" width="10.33203125" style="1" bestFit="1" customWidth="1"/>
    <col min="4649" max="4649" width="7.33203125" style="1" bestFit="1" customWidth="1"/>
    <col min="4650" max="4650" width="6.33203125" style="1" bestFit="1" customWidth="1"/>
    <col min="4651" max="4651" width="8.109375" style="1" bestFit="1" customWidth="1"/>
    <col min="4652" max="4652" width="10.33203125" style="1" customWidth="1"/>
    <col min="4653" max="4653" width="10.109375" style="1" bestFit="1" customWidth="1"/>
    <col min="4654" max="4654" width="11" style="1" customWidth="1"/>
    <col min="4655" max="4655" width="9.109375" style="1"/>
    <col min="4656" max="4656" width="9.44140625" style="1" customWidth="1"/>
    <col min="4657" max="4657" width="9.109375" style="1"/>
    <col min="4658" max="4658" width="7.88671875" style="1" bestFit="1" customWidth="1"/>
    <col min="4659" max="4878" width="9.109375" style="1"/>
    <col min="4879" max="4879" width="16.88671875" style="1" customWidth="1"/>
    <col min="4880" max="4880" width="5.109375" style="1" customWidth="1"/>
    <col min="4881" max="4881" width="27.109375" style="1" customWidth="1"/>
    <col min="4882" max="4882" width="8.5546875" style="1" bestFit="1" customWidth="1"/>
    <col min="4883" max="4884" width="3.33203125" style="1" bestFit="1" customWidth="1"/>
    <col min="4885" max="4885" width="9.88671875" style="1" customWidth="1"/>
    <col min="4886" max="4886" width="5.109375" style="1" bestFit="1" customWidth="1"/>
    <col min="4887" max="4887" width="10.44140625" style="1" customWidth="1"/>
    <col min="4888" max="4888" width="5.109375" style="1" bestFit="1" customWidth="1"/>
    <col min="4889" max="4889" width="12.33203125" style="1" customWidth="1"/>
    <col min="4890" max="4890" width="5.109375" style="1" bestFit="1" customWidth="1"/>
    <col min="4891" max="4891" width="4" style="1" customWidth="1"/>
    <col min="4892" max="4892" width="5.109375" style="1" bestFit="1" customWidth="1"/>
    <col min="4893" max="4893" width="8.5546875" style="1" bestFit="1" customWidth="1"/>
    <col min="4894" max="4894" width="10.109375" style="1" bestFit="1" customWidth="1"/>
    <col min="4895" max="4895" width="6.6640625" style="1" bestFit="1" customWidth="1"/>
    <col min="4896" max="4896" width="7.5546875" style="1" bestFit="1" customWidth="1"/>
    <col min="4897" max="4897" width="16.33203125" style="1" bestFit="1" customWidth="1"/>
    <col min="4898" max="4898" width="9.109375" style="1"/>
    <col min="4899" max="4899" width="6.6640625" style="1" customWidth="1"/>
    <col min="4900" max="4900" width="8" style="1" customWidth="1"/>
    <col min="4901" max="4901" width="9.109375" style="1"/>
    <col min="4902" max="4902" width="10.33203125" style="1" bestFit="1" customWidth="1"/>
    <col min="4903" max="4903" width="9.109375" style="1"/>
    <col min="4904" max="4904" width="10.33203125" style="1" bestFit="1" customWidth="1"/>
    <col min="4905" max="4905" width="7.33203125" style="1" bestFit="1" customWidth="1"/>
    <col min="4906" max="4906" width="6.33203125" style="1" bestFit="1" customWidth="1"/>
    <col min="4907" max="4907" width="8.109375" style="1" bestFit="1" customWidth="1"/>
    <col min="4908" max="4908" width="10.33203125" style="1" customWidth="1"/>
    <col min="4909" max="4909" width="10.109375" style="1" bestFit="1" customWidth="1"/>
    <col min="4910" max="4910" width="11" style="1" customWidth="1"/>
    <col min="4911" max="4911" width="9.109375" style="1"/>
    <col min="4912" max="4912" width="9.44140625" style="1" customWidth="1"/>
    <col min="4913" max="4913" width="9.109375" style="1"/>
    <col min="4914" max="4914" width="7.88671875" style="1" bestFit="1" customWidth="1"/>
    <col min="4915" max="5134" width="9.109375" style="1"/>
    <col min="5135" max="5135" width="16.88671875" style="1" customWidth="1"/>
    <col min="5136" max="5136" width="5.109375" style="1" customWidth="1"/>
    <col min="5137" max="5137" width="27.109375" style="1" customWidth="1"/>
    <col min="5138" max="5138" width="8.5546875" style="1" bestFit="1" customWidth="1"/>
    <col min="5139" max="5140" width="3.33203125" style="1" bestFit="1" customWidth="1"/>
    <col min="5141" max="5141" width="9.88671875" style="1" customWidth="1"/>
    <col min="5142" max="5142" width="5.109375" style="1" bestFit="1" customWidth="1"/>
    <col min="5143" max="5143" width="10.44140625" style="1" customWidth="1"/>
    <col min="5144" max="5144" width="5.109375" style="1" bestFit="1" customWidth="1"/>
    <col min="5145" max="5145" width="12.33203125" style="1" customWidth="1"/>
    <col min="5146" max="5146" width="5.109375" style="1" bestFit="1" customWidth="1"/>
    <col min="5147" max="5147" width="4" style="1" customWidth="1"/>
    <col min="5148" max="5148" width="5.109375" style="1" bestFit="1" customWidth="1"/>
    <col min="5149" max="5149" width="8.5546875" style="1" bestFit="1" customWidth="1"/>
    <col min="5150" max="5150" width="10.109375" style="1" bestFit="1" customWidth="1"/>
    <col min="5151" max="5151" width="6.6640625" style="1" bestFit="1" customWidth="1"/>
    <col min="5152" max="5152" width="7.5546875" style="1" bestFit="1" customWidth="1"/>
    <col min="5153" max="5153" width="16.33203125" style="1" bestFit="1" customWidth="1"/>
    <col min="5154" max="5154" width="9.109375" style="1"/>
    <col min="5155" max="5155" width="6.6640625" style="1" customWidth="1"/>
    <col min="5156" max="5156" width="8" style="1" customWidth="1"/>
    <col min="5157" max="5157" width="9.109375" style="1"/>
    <col min="5158" max="5158" width="10.33203125" style="1" bestFit="1" customWidth="1"/>
    <col min="5159" max="5159" width="9.109375" style="1"/>
    <col min="5160" max="5160" width="10.33203125" style="1" bestFit="1" customWidth="1"/>
    <col min="5161" max="5161" width="7.33203125" style="1" bestFit="1" customWidth="1"/>
    <col min="5162" max="5162" width="6.33203125" style="1" bestFit="1" customWidth="1"/>
    <col min="5163" max="5163" width="8.109375" style="1" bestFit="1" customWidth="1"/>
    <col min="5164" max="5164" width="10.33203125" style="1" customWidth="1"/>
    <col min="5165" max="5165" width="10.109375" style="1" bestFit="1" customWidth="1"/>
    <col min="5166" max="5166" width="11" style="1" customWidth="1"/>
    <col min="5167" max="5167" width="9.109375" style="1"/>
    <col min="5168" max="5168" width="9.44140625" style="1" customWidth="1"/>
    <col min="5169" max="5169" width="9.109375" style="1"/>
    <col min="5170" max="5170" width="7.88671875" style="1" bestFit="1" customWidth="1"/>
    <col min="5171" max="5390" width="9.109375" style="1"/>
    <col min="5391" max="5391" width="16.88671875" style="1" customWidth="1"/>
    <col min="5392" max="5392" width="5.109375" style="1" customWidth="1"/>
    <col min="5393" max="5393" width="27.109375" style="1" customWidth="1"/>
    <col min="5394" max="5394" width="8.5546875" style="1" bestFit="1" customWidth="1"/>
    <col min="5395" max="5396" width="3.33203125" style="1" bestFit="1" customWidth="1"/>
    <col min="5397" max="5397" width="9.88671875" style="1" customWidth="1"/>
    <col min="5398" max="5398" width="5.109375" style="1" bestFit="1" customWidth="1"/>
    <col min="5399" max="5399" width="10.44140625" style="1" customWidth="1"/>
    <col min="5400" max="5400" width="5.109375" style="1" bestFit="1" customWidth="1"/>
    <col min="5401" max="5401" width="12.33203125" style="1" customWidth="1"/>
    <col min="5402" max="5402" width="5.109375" style="1" bestFit="1" customWidth="1"/>
    <col min="5403" max="5403" width="4" style="1" customWidth="1"/>
    <col min="5404" max="5404" width="5.109375" style="1" bestFit="1" customWidth="1"/>
    <col min="5405" max="5405" width="8.5546875" style="1" bestFit="1" customWidth="1"/>
    <col min="5406" max="5406" width="10.109375" style="1" bestFit="1" customWidth="1"/>
    <col min="5407" max="5407" width="6.6640625" style="1" bestFit="1" customWidth="1"/>
    <col min="5408" max="5408" width="7.5546875" style="1" bestFit="1" customWidth="1"/>
    <col min="5409" max="5409" width="16.33203125" style="1" bestFit="1" customWidth="1"/>
    <col min="5410" max="5410" width="9.109375" style="1"/>
    <col min="5411" max="5411" width="6.6640625" style="1" customWidth="1"/>
    <col min="5412" max="5412" width="8" style="1" customWidth="1"/>
    <col min="5413" max="5413" width="9.109375" style="1"/>
    <col min="5414" max="5414" width="10.33203125" style="1" bestFit="1" customWidth="1"/>
    <col min="5415" max="5415" width="9.109375" style="1"/>
    <col min="5416" max="5416" width="10.33203125" style="1" bestFit="1" customWidth="1"/>
    <col min="5417" max="5417" width="7.33203125" style="1" bestFit="1" customWidth="1"/>
    <col min="5418" max="5418" width="6.33203125" style="1" bestFit="1" customWidth="1"/>
    <col min="5419" max="5419" width="8.109375" style="1" bestFit="1" customWidth="1"/>
    <col min="5420" max="5420" width="10.33203125" style="1" customWidth="1"/>
    <col min="5421" max="5421" width="10.109375" style="1" bestFit="1" customWidth="1"/>
    <col min="5422" max="5422" width="11" style="1" customWidth="1"/>
    <col min="5423" max="5423" width="9.109375" style="1"/>
    <col min="5424" max="5424" width="9.44140625" style="1" customWidth="1"/>
    <col min="5425" max="5425" width="9.109375" style="1"/>
    <col min="5426" max="5426" width="7.88671875" style="1" bestFit="1" customWidth="1"/>
    <col min="5427" max="5646" width="9.109375" style="1"/>
    <col min="5647" max="5647" width="16.88671875" style="1" customWidth="1"/>
    <col min="5648" max="5648" width="5.109375" style="1" customWidth="1"/>
    <col min="5649" max="5649" width="27.109375" style="1" customWidth="1"/>
    <col min="5650" max="5650" width="8.5546875" style="1" bestFit="1" customWidth="1"/>
    <col min="5651" max="5652" width="3.33203125" style="1" bestFit="1" customWidth="1"/>
    <col min="5653" max="5653" width="9.88671875" style="1" customWidth="1"/>
    <col min="5654" max="5654" width="5.109375" style="1" bestFit="1" customWidth="1"/>
    <col min="5655" max="5655" width="10.44140625" style="1" customWidth="1"/>
    <col min="5656" max="5656" width="5.109375" style="1" bestFit="1" customWidth="1"/>
    <col min="5657" max="5657" width="12.33203125" style="1" customWidth="1"/>
    <col min="5658" max="5658" width="5.109375" style="1" bestFit="1" customWidth="1"/>
    <col min="5659" max="5659" width="4" style="1" customWidth="1"/>
    <col min="5660" max="5660" width="5.109375" style="1" bestFit="1" customWidth="1"/>
    <col min="5661" max="5661" width="8.5546875" style="1" bestFit="1" customWidth="1"/>
    <col min="5662" max="5662" width="10.109375" style="1" bestFit="1" customWidth="1"/>
    <col min="5663" max="5663" width="6.6640625" style="1" bestFit="1" customWidth="1"/>
    <col min="5664" max="5664" width="7.5546875" style="1" bestFit="1" customWidth="1"/>
    <col min="5665" max="5665" width="16.33203125" style="1" bestFit="1" customWidth="1"/>
    <col min="5666" max="5666" width="9.109375" style="1"/>
    <col min="5667" max="5667" width="6.6640625" style="1" customWidth="1"/>
    <col min="5668" max="5668" width="8" style="1" customWidth="1"/>
    <col min="5669" max="5669" width="9.109375" style="1"/>
    <col min="5670" max="5670" width="10.33203125" style="1" bestFit="1" customWidth="1"/>
    <col min="5671" max="5671" width="9.109375" style="1"/>
    <col min="5672" max="5672" width="10.33203125" style="1" bestFit="1" customWidth="1"/>
    <col min="5673" max="5673" width="7.33203125" style="1" bestFit="1" customWidth="1"/>
    <col min="5674" max="5674" width="6.33203125" style="1" bestFit="1" customWidth="1"/>
    <col min="5675" max="5675" width="8.109375" style="1" bestFit="1" customWidth="1"/>
    <col min="5676" max="5676" width="10.33203125" style="1" customWidth="1"/>
    <col min="5677" max="5677" width="10.109375" style="1" bestFit="1" customWidth="1"/>
    <col min="5678" max="5678" width="11" style="1" customWidth="1"/>
    <col min="5679" max="5679" width="9.109375" style="1"/>
    <col min="5680" max="5680" width="9.44140625" style="1" customWidth="1"/>
    <col min="5681" max="5681" width="9.109375" style="1"/>
    <col min="5682" max="5682" width="7.88671875" style="1" bestFit="1" customWidth="1"/>
    <col min="5683" max="5902" width="9.109375" style="1"/>
    <col min="5903" max="5903" width="16.88671875" style="1" customWidth="1"/>
    <col min="5904" max="5904" width="5.109375" style="1" customWidth="1"/>
    <col min="5905" max="5905" width="27.109375" style="1" customWidth="1"/>
    <col min="5906" max="5906" width="8.5546875" style="1" bestFit="1" customWidth="1"/>
    <col min="5907" max="5908" width="3.33203125" style="1" bestFit="1" customWidth="1"/>
    <col min="5909" max="5909" width="9.88671875" style="1" customWidth="1"/>
    <col min="5910" max="5910" width="5.109375" style="1" bestFit="1" customWidth="1"/>
    <col min="5911" max="5911" width="10.44140625" style="1" customWidth="1"/>
    <col min="5912" max="5912" width="5.109375" style="1" bestFit="1" customWidth="1"/>
    <col min="5913" max="5913" width="12.33203125" style="1" customWidth="1"/>
    <col min="5914" max="5914" width="5.109375" style="1" bestFit="1" customWidth="1"/>
    <col min="5915" max="5915" width="4" style="1" customWidth="1"/>
    <col min="5916" max="5916" width="5.109375" style="1" bestFit="1" customWidth="1"/>
    <col min="5917" max="5917" width="8.5546875" style="1" bestFit="1" customWidth="1"/>
    <col min="5918" max="5918" width="10.109375" style="1" bestFit="1" customWidth="1"/>
    <col min="5919" max="5919" width="6.6640625" style="1" bestFit="1" customWidth="1"/>
    <col min="5920" max="5920" width="7.5546875" style="1" bestFit="1" customWidth="1"/>
    <col min="5921" max="5921" width="16.33203125" style="1" bestFit="1" customWidth="1"/>
    <col min="5922" max="5922" width="9.109375" style="1"/>
    <col min="5923" max="5923" width="6.6640625" style="1" customWidth="1"/>
    <col min="5924" max="5924" width="8" style="1" customWidth="1"/>
    <col min="5925" max="5925" width="9.109375" style="1"/>
    <col min="5926" max="5926" width="10.33203125" style="1" bestFit="1" customWidth="1"/>
    <col min="5927" max="5927" width="9.109375" style="1"/>
    <col min="5928" max="5928" width="10.33203125" style="1" bestFit="1" customWidth="1"/>
    <col min="5929" max="5929" width="7.33203125" style="1" bestFit="1" customWidth="1"/>
    <col min="5930" max="5930" width="6.33203125" style="1" bestFit="1" customWidth="1"/>
    <col min="5931" max="5931" width="8.109375" style="1" bestFit="1" customWidth="1"/>
    <col min="5932" max="5932" width="10.33203125" style="1" customWidth="1"/>
    <col min="5933" max="5933" width="10.109375" style="1" bestFit="1" customWidth="1"/>
    <col min="5934" max="5934" width="11" style="1" customWidth="1"/>
    <col min="5935" max="5935" width="9.109375" style="1"/>
    <col min="5936" max="5936" width="9.44140625" style="1" customWidth="1"/>
    <col min="5937" max="5937" width="9.109375" style="1"/>
    <col min="5938" max="5938" width="7.88671875" style="1" bestFit="1" customWidth="1"/>
    <col min="5939" max="6158" width="9.109375" style="1"/>
    <col min="6159" max="6159" width="16.88671875" style="1" customWidth="1"/>
    <col min="6160" max="6160" width="5.109375" style="1" customWidth="1"/>
    <col min="6161" max="6161" width="27.109375" style="1" customWidth="1"/>
    <col min="6162" max="6162" width="8.5546875" style="1" bestFit="1" customWidth="1"/>
    <col min="6163" max="6164" width="3.33203125" style="1" bestFit="1" customWidth="1"/>
    <col min="6165" max="6165" width="9.88671875" style="1" customWidth="1"/>
    <col min="6166" max="6166" width="5.109375" style="1" bestFit="1" customWidth="1"/>
    <col min="6167" max="6167" width="10.44140625" style="1" customWidth="1"/>
    <col min="6168" max="6168" width="5.109375" style="1" bestFit="1" customWidth="1"/>
    <col min="6169" max="6169" width="12.33203125" style="1" customWidth="1"/>
    <col min="6170" max="6170" width="5.109375" style="1" bestFit="1" customWidth="1"/>
    <col min="6171" max="6171" width="4" style="1" customWidth="1"/>
    <col min="6172" max="6172" width="5.109375" style="1" bestFit="1" customWidth="1"/>
    <col min="6173" max="6173" width="8.5546875" style="1" bestFit="1" customWidth="1"/>
    <col min="6174" max="6174" width="10.109375" style="1" bestFit="1" customWidth="1"/>
    <col min="6175" max="6175" width="6.6640625" style="1" bestFit="1" customWidth="1"/>
    <col min="6176" max="6176" width="7.5546875" style="1" bestFit="1" customWidth="1"/>
    <col min="6177" max="6177" width="16.33203125" style="1" bestFit="1" customWidth="1"/>
    <col min="6178" max="6178" width="9.109375" style="1"/>
    <col min="6179" max="6179" width="6.6640625" style="1" customWidth="1"/>
    <col min="6180" max="6180" width="8" style="1" customWidth="1"/>
    <col min="6181" max="6181" width="9.109375" style="1"/>
    <col min="6182" max="6182" width="10.33203125" style="1" bestFit="1" customWidth="1"/>
    <col min="6183" max="6183" width="9.109375" style="1"/>
    <col min="6184" max="6184" width="10.33203125" style="1" bestFit="1" customWidth="1"/>
    <col min="6185" max="6185" width="7.33203125" style="1" bestFit="1" customWidth="1"/>
    <col min="6186" max="6186" width="6.33203125" style="1" bestFit="1" customWidth="1"/>
    <col min="6187" max="6187" width="8.109375" style="1" bestFit="1" customWidth="1"/>
    <col min="6188" max="6188" width="10.33203125" style="1" customWidth="1"/>
    <col min="6189" max="6189" width="10.109375" style="1" bestFit="1" customWidth="1"/>
    <col min="6190" max="6190" width="11" style="1" customWidth="1"/>
    <col min="6191" max="6191" width="9.109375" style="1"/>
    <col min="6192" max="6192" width="9.44140625" style="1" customWidth="1"/>
    <col min="6193" max="6193" width="9.109375" style="1"/>
    <col min="6194" max="6194" width="7.88671875" style="1" bestFit="1" customWidth="1"/>
    <col min="6195" max="6414" width="9.109375" style="1"/>
    <col min="6415" max="6415" width="16.88671875" style="1" customWidth="1"/>
    <col min="6416" max="6416" width="5.109375" style="1" customWidth="1"/>
    <col min="6417" max="6417" width="27.109375" style="1" customWidth="1"/>
    <col min="6418" max="6418" width="8.5546875" style="1" bestFit="1" customWidth="1"/>
    <col min="6419" max="6420" width="3.33203125" style="1" bestFit="1" customWidth="1"/>
    <col min="6421" max="6421" width="9.88671875" style="1" customWidth="1"/>
    <col min="6422" max="6422" width="5.109375" style="1" bestFit="1" customWidth="1"/>
    <col min="6423" max="6423" width="10.44140625" style="1" customWidth="1"/>
    <col min="6424" max="6424" width="5.109375" style="1" bestFit="1" customWidth="1"/>
    <col min="6425" max="6425" width="12.33203125" style="1" customWidth="1"/>
    <col min="6426" max="6426" width="5.109375" style="1" bestFit="1" customWidth="1"/>
    <col min="6427" max="6427" width="4" style="1" customWidth="1"/>
    <col min="6428" max="6428" width="5.109375" style="1" bestFit="1" customWidth="1"/>
    <col min="6429" max="6429" width="8.5546875" style="1" bestFit="1" customWidth="1"/>
    <col min="6430" max="6430" width="10.109375" style="1" bestFit="1" customWidth="1"/>
    <col min="6431" max="6431" width="6.6640625" style="1" bestFit="1" customWidth="1"/>
    <col min="6432" max="6432" width="7.5546875" style="1" bestFit="1" customWidth="1"/>
    <col min="6433" max="6433" width="16.33203125" style="1" bestFit="1" customWidth="1"/>
    <col min="6434" max="6434" width="9.109375" style="1"/>
    <col min="6435" max="6435" width="6.6640625" style="1" customWidth="1"/>
    <col min="6436" max="6436" width="8" style="1" customWidth="1"/>
    <col min="6437" max="6437" width="9.109375" style="1"/>
    <col min="6438" max="6438" width="10.33203125" style="1" bestFit="1" customWidth="1"/>
    <col min="6439" max="6439" width="9.109375" style="1"/>
    <col min="6440" max="6440" width="10.33203125" style="1" bestFit="1" customWidth="1"/>
    <col min="6441" max="6441" width="7.33203125" style="1" bestFit="1" customWidth="1"/>
    <col min="6442" max="6442" width="6.33203125" style="1" bestFit="1" customWidth="1"/>
    <col min="6443" max="6443" width="8.109375" style="1" bestFit="1" customWidth="1"/>
    <col min="6444" max="6444" width="10.33203125" style="1" customWidth="1"/>
    <col min="6445" max="6445" width="10.109375" style="1" bestFit="1" customWidth="1"/>
    <col min="6446" max="6446" width="11" style="1" customWidth="1"/>
    <col min="6447" max="6447" width="9.109375" style="1"/>
    <col min="6448" max="6448" width="9.44140625" style="1" customWidth="1"/>
    <col min="6449" max="6449" width="9.109375" style="1"/>
    <col min="6450" max="6450" width="7.88671875" style="1" bestFit="1" customWidth="1"/>
    <col min="6451" max="6670" width="9.109375" style="1"/>
    <col min="6671" max="6671" width="16.88671875" style="1" customWidth="1"/>
    <col min="6672" max="6672" width="5.109375" style="1" customWidth="1"/>
    <col min="6673" max="6673" width="27.109375" style="1" customWidth="1"/>
    <col min="6674" max="6674" width="8.5546875" style="1" bestFit="1" customWidth="1"/>
    <col min="6675" max="6676" width="3.33203125" style="1" bestFit="1" customWidth="1"/>
    <col min="6677" max="6677" width="9.88671875" style="1" customWidth="1"/>
    <col min="6678" max="6678" width="5.109375" style="1" bestFit="1" customWidth="1"/>
    <col min="6679" max="6679" width="10.44140625" style="1" customWidth="1"/>
    <col min="6680" max="6680" width="5.109375" style="1" bestFit="1" customWidth="1"/>
    <col min="6681" max="6681" width="12.33203125" style="1" customWidth="1"/>
    <col min="6682" max="6682" width="5.109375" style="1" bestFit="1" customWidth="1"/>
    <col min="6683" max="6683" width="4" style="1" customWidth="1"/>
    <col min="6684" max="6684" width="5.109375" style="1" bestFit="1" customWidth="1"/>
    <col min="6685" max="6685" width="8.5546875" style="1" bestFit="1" customWidth="1"/>
    <col min="6686" max="6686" width="10.109375" style="1" bestFit="1" customWidth="1"/>
    <col min="6687" max="6687" width="6.6640625" style="1" bestFit="1" customWidth="1"/>
    <col min="6688" max="6688" width="7.5546875" style="1" bestFit="1" customWidth="1"/>
    <col min="6689" max="6689" width="16.33203125" style="1" bestFit="1" customWidth="1"/>
    <col min="6690" max="6690" width="9.109375" style="1"/>
    <col min="6691" max="6691" width="6.6640625" style="1" customWidth="1"/>
    <col min="6692" max="6692" width="8" style="1" customWidth="1"/>
    <col min="6693" max="6693" width="9.109375" style="1"/>
    <col min="6694" max="6694" width="10.33203125" style="1" bestFit="1" customWidth="1"/>
    <col min="6695" max="6695" width="9.109375" style="1"/>
    <col min="6696" max="6696" width="10.33203125" style="1" bestFit="1" customWidth="1"/>
    <col min="6697" max="6697" width="7.33203125" style="1" bestFit="1" customWidth="1"/>
    <col min="6698" max="6698" width="6.33203125" style="1" bestFit="1" customWidth="1"/>
    <col min="6699" max="6699" width="8.109375" style="1" bestFit="1" customWidth="1"/>
    <col min="6700" max="6700" width="10.33203125" style="1" customWidth="1"/>
    <col min="6701" max="6701" width="10.109375" style="1" bestFit="1" customWidth="1"/>
    <col min="6702" max="6702" width="11" style="1" customWidth="1"/>
    <col min="6703" max="6703" width="9.109375" style="1"/>
    <col min="6704" max="6704" width="9.44140625" style="1" customWidth="1"/>
    <col min="6705" max="6705" width="9.109375" style="1"/>
    <col min="6706" max="6706" width="7.88671875" style="1" bestFit="1" customWidth="1"/>
    <col min="6707" max="6926" width="9.109375" style="1"/>
    <col min="6927" max="6927" width="16.88671875" style="1" customWidth="1"/>
    <col min="6928" max="6928" width="5.109375" style="1" customWidth="1"/>
    <col min="6929" max="6929" width="27.109375" style="1" customWidth="1"/>
    <col min="6930" max="6930" width="8.5546875" style="1" bestFit="1" customWidth="1"/>
    <col min="6931" max="6932" width="3.33203125" style="1" bestFit="1" customWidth="1"/>
    <col min="6933" max="6933" width="9.88671875" style="1" customWidth="1"/>
    <col min="6934" max="6934" width="5.109375" style="1" bestFit="1" customWidth="1"/>
    <col min="6935" max="6935" width="10.44140625" style="1" customWidth="1"/>
    <col min="6936" max="6936" width="5.109375" style="1" bestFit="1" customWidth="1"/>
    <col min="6937" max="6937" width="12.33203125" style="1" customWidth="1"/>
    <col min="6938" max="6938" width="5.109375" style="1" bestFit="1" customWidth="1"/>
    <col min="6939" max="6939" width="4" style="1" customWidth="1"/>
    <col min="6940" max="6940" width="5.109375" style="1" bestFit="1" customWidth="1"/>
    <col min="6941" max="6941" width="8.5546875" style="1" bestFit="1" customWidth="1"/>
    <col min="6942" max="6942" width="10.109375" style="1" bestFit="1" customWidth="1"/>
    <col min="6943" max="6943" width="6.6640625" style="1" bestFit="1" customWidth="1"/>
    <col min="6944" max="6944" width="7.5546875" style="1" bestFit="1" customWidth="1"/>
    <col min="6945" max="6945" width="16.33203125" style="1" bestFit="1" customWidth="1"/>
    <col min="6946" max="6946" width="9.109375" style="1"/>
    <col min="6947" max="6947" width="6.6640625" style="1" customWidth="1"/>
    <col min="6948" max="6948" width="8" style="1" customWidth="1"/>
    <col min="6949" max="6949" width="9.109375" style="1"/>
    <col min="6950" max="6950" width="10.33203125" style="1" bestFit="1" customWidth="1"/>
    <col min="6951" max="6951" width="9.109375" style="1"/>
    <col min="6952" max="6952" width="10.33203125" style="1" bestFit="1" customWidth="1"/>
    <col min="6953" max="6953" width="7.33203125" style="1" bestFit="1" customWidth="1"/>
    <col min="6954" max="6954" width="6.33203125" style="1" bestFit="1" customWidth="1"/>
    <col min="6955" max="6955" width="8.109375" style="1" bestFit="1" customWidth="1"/>
    <col min="6956" max="6956" width="10.33203125" style="1" customWidth="1"/>
    <col min="6957" max="6957" width="10.109375" style="1" bestFit="1" customWidth="1"/>
    <col min="6958" max="6958" width="11" style="1" customWidth="1"/>
    <col min="6959" max="6959" width="9.109375" style="1"/>
    <col min="6960" max="6960" width="9.44140625" style="1" customWidth="1"/>
    <col min="6961" max="6961" width="9.109375" style="1"/>
    <col min="6962" max="6962" width="7.88671875" style="1" bestFit="1" customWidth="1"/>
    <col min="6963" max="7182" width="9.109375" style="1"/>
    <col min="7183" max="7183" width="16.88671875" style="1" customWidth="1"/>
    <col min="7184" max="7184" width="5.109375" style="1" customWidth="1"/>
    <col min="7185" max="7185" width="27.109375" style="1" customWidth="1"/>
    <col min="7186" max="7186" width="8.5546875" style="1" bestFit="1" customWidth="1"/>
    <col min="7187" max="7188" width="3.33203125" style="1" bestFit="1" customWidth="1"/>
    <col min="7189" max="7189" width="9.88671875" style="1" customWidth="1"/>
    <col min="7190" max="7190" width="5.109375" style="1" bestFit="1" customWidth="1"/>
    <col min="7191" max="7191" width="10.44140625" style="1" customWidth="1"/>
    <col min="7192" max="7192" width="5.109375" style="1" bestFit="1" customWidth="1"/>
    <col min="7193" max="7193" width="12.33203125" style="1" customWidth="1"/>
    <col min="7194" max="7194" width="5.109375" style="1" bestFit="1" customWidth="1"/>
    <col min="7195" max="7195" width="4" style="1" customWidth="1"/>
    <col min="7196" max="7196" width="5.109375" style="1" bestFit="1" customWidth="1"/>
    <col min="7197" max="7197" width="8.5546875" style="1" bestFit="1" customWidth="1"/>
    <col min="7198" max="7198" width="10.109375" style="1" bestFit="1" customWidth="1"/>
    <col min="7199" max="7199" width="6.6640625" style="1" bestFit="1" customWidth="1"/>
    <col min="7200" max="7200" width="7.5546875" style="1" bestFit="1" customWidth="1"/>
    <col min="7201" max="7201" width="16.33203125" style="1" bestFit="1" customWidth="1"/>
    <col min="7202" max="7202" width="9.109375" style="1"/>
    <col min="7203" max="7203" width="6.6640625" style="1" customWidth="1"/>
    <col min="7204" max="7204" width="8" style="1" customWidth="1"/>
    <col min="7205" max="7205" width="9.109375" style="1"/>
    <col min="7206" max="7206" width="10.33203125" style="1" bestFit="1" customWidth="1"/>
    <col min="7207" max="7207" width="9.109375" style="1"/>
    <col min="7208" max="7208" width="10.33203125" style="1" bestFit="1" customWidth="1"/>
    <col min="7209" max="7209" width="7.33203125" style="1" bestFit="1" customWidth="1"/>
    <col min="7210" max="7210" width="6.33203125" style="1" bestFit="1" customWidth="1"/>
    <col min="7211" max="7211" width="8.109375" style="1" bestFit="1" customWidth="1"/>
    <col min="7212" max="7212" width="10.33203125" style="1" customWidth="1"/>
    <col min="7213" max="7213" width="10.109375" style="1" bestFit="1" customWidth="1"/>
    <col min="7214" max="7214" width="11" style="1" customWidth="1"/>
    <col min="7215" max="7215" width="9.109375" style="1"/>
    <col min="7216" max="7216" width="9.44140625" style="1" customWidth="1"/>
    <col min="7217" max="7217" width="9.109375" style="1"/>
    <col min="7218" max="7218" width="7.88671875" style="1" bestFit="1" customWidth="1"/>
    <col min="7219" max="7438" width="9.109375" style="1"/>
    <col min="7439" max="7439" width="16.88671875" style="1" customWidth="1"/>
    <col min="7440" max="7440" width="5.109375" style="1" customWidth="1"/>
    <col min="7441" max="7441" width="27.109375" style="1" customWidth="1"/>
    <col min="7442" max="7442" width="8.5546875" style="1" bestFit="1" customWidth="1"/>
    <col min="7443" max="7444" width="3.33203125" style="1" bestFit="1" customWidth="1"/>
    <col min="7445" max="7445" width="9.88671875" style="1" customWidth="1"/>
    <col min="7446" max="7446" width="5.109375" style="1" bestFit="1" customWidth="1"/>
    <col min="7447" max="7447" width="10.44140625" style="1" customWidth="1"/>
    <col min="7448" max="7448" width="5.109375" style="1" bestFit="1" customWidth="1"/>
    <col min="7449" max="7449" width="12.33203125" style="1" customWidth="1"/>
    <col min="7450" max="7450" width="5.109375" style="1" bestFit="1" customWidth="1"/>
    <col min="7451" max="7451" width="4" style="1" customWidth="1"/>
    <col min="7452" max="7452" width="5.109375" style="1" bestFit="1" customWidth="1"/>
    <col min="7453" max="7453" width="8.5546875" style="1" bestFit="1" customWidth="1"/>
    <col min="7454" max="7454" width="10.109375" style="1" bestFit="1" customWidth="1"/>
    <col min="7455" max="7455" width="6.6640625" style="1" bestFit="1" customWidth="1"/>
    <col min="7456" max="7456" width="7.5546875" style="1" bestFit="1" customWidth="1"/>
    <col min="7457" max="7457" width="16.33203125" style="1" bestFit="1" customWidth="1"/>
    <col min="7458" max="7458" width="9.109375" style="1"/>
    <col min="7459" max="7459" width="6.6640625" style="1" customWidth="1"/>
    <col min="7460" max="7460" width="8" style="1" customWidth="1"/>
    <col min="7461" max="7461" width="9.109375" style="1"/>
    <col min="7462" max="7462" width="10.33203125" style="1" bestFit="1" customWidth="1"/>
    <col min="7463" max="7463" width="9.109375" style="1"/>
    <col min="7464" max="7464" width="10.33203125" style="1" bestFit="1" customWidth="1"/>
    <col min="7465" max="7465" width="7.33203125" style="1" bestFit="1" customWidth="1"/>
    <col min="7466" max="7466" width="6.33203125" style="1" bestFit="1" customWidth="1"/>
    <col min="7467" max="7467" width="8.109375" style="1" bestFit="1" customWidth="1"/>
    <col min="7468" max="7468" width="10.33203125" style="1" customWidth="1"/>
    <col min="7469" max="7469" width="10.109375" style="1" bestFit="1" customWidth="1"/>
    <col min="7470" max="7470" width="11" style="1" customWidth="1"/>
    <col min="7471" max="7471" width="9.109375" style="1"/>
    <col min="7472" max="7472" width="9.44140625" style="1" customWidth="1"/>
    <col min="7473" max="7473" width="9.109375" style="1"/>
    <col min="7474" max="7474" width="7.88671875" style="1" bestFit="1" customWidth="1"/>
    <col min="7475" max="7694" width="9.109375" style="1"/>
    <col min="7695" max="7695" width="16.88671875" style="1" customWidth="1"/>
    <col min="7696" max="7696" width="5.109375" style="1" customWidth="1"/>
    <col min="7697" max="7697" width="27.109375" style="1" customWidth="1"/>
    <col min="7698" max="7698" width="8.5546875" style="1" bestFit="1" customWidth="1"/>
    <col min="7699" max="7700" width="3.33203125" style="1" bestFit="1" customWidth="1"/>
    <col min="7701" max="7701" width="9.88671875" style="1" customWidth="1"/>
    <col min="7702" max="7702" width="5.109375" style="1" bestFit="1" customWidth="1"/>
    <col min="7703" max="7703" width="10.44140625" style="1" customWidth="1"/>
    <col min="7704" max="7704" width="5.109375" style="1" bestFit="1" customWidth="1"/>
    <col min="7705" max="7705" width="12.33203125" style="1" customWidth="1"/>
    <col min="7706" max="7706" width="5.109375" style="1" bestFit="1" customWidth="1"/>
    <col min="7707" max="7707" width="4" style="1" customWidth="1"/>
    <col min="7708" max="7708" width="5.109375" style="1" bestFit="1" customWidth="1"/>
    <col min="7709" max="7709" width="8.5546875" style="1" bestFit="1" customWidth="1"/>
    <col min="7710" max="7710" width="10.109375" style="1" bestFit="1" customWidth="1"/>
    <col min="7711" max="7711" width="6.6640625" style="1" bestFit="1" customWidth="1"/>
    <col min="7712" max="7712" width="7.5546875" style="1" bestFit="1" customWidth="1"/>
    <col min="7713" max="7713" width="16.33203125" style="1" bestFit="1" customWidth="1"/>
    <col min="7714" max="7714" width="9.109375" style="1"/>
    <col min="7715" max="7715" width="6.6640625" style="1" customWidth="1"/>
    <col min="7716" max="7716" width="8" style="1" customWidth="1"/>
    <col min="7717" max="7717" width="9.109375" style="1"/>
    <col min="7718" max="7718" width="10.33203125" style="1" bestFit="1" customWidth="1"/>
    <col min="7719" max="7719" width="9.109375" style="1"/>
    <col min="7720" max="7720" width="10.33203125" style="1" bestFit="1" customWidth="1"/>
    <col min="7721" max="7721" width="7.33203125" style="1" bestFit="1" customWidth="1"/>
    <col min="7722" max="7722" width="6.33203125" style="1" bestFit="1" customWidth="1"/>
    <col min="7723" max="7723" width="8.109375" style="1" bestFit="1" customWidth="1"/>
    <col min="7724" max="7724" width="10.33203125" style="1" customWidth="1"/>
    <col min="7725" max="7725" width="10.109375" style="1" bestFit="1" customWidth="1"/>
    <col min="7726" max="7726" width="11" style="1" customWidth="1"/>
    <col min="7727" max="7727" width="9.109375" style="1"/>
    <col min="7728" max="7728" width="9.44140625" style="1" customWidth="1"/>
    <col min="7729" max="7729" width="9.109375" style="1"/>
    <col min="7730" max="7730" width="7.88671875" style="1" bestFit="1" customWidth="1"/>
    <col min="7731" max="7950" width="9.109375" style="1"/>
    <col min="7951" max="7951" width="16.88671875" style="1" customWidth="1"/>
    <col min="7952" max="7952" width="5.109375" style="1" customWidth="1"/>
    <col min="7953" max="7953" width="27.109375" style="1" customWidth="1"/>
    <col min="7954" max="7954" width="8.5546875" style="1" bestFit="1" customWidth="1"/>
    <col min="7955" max="7956" width="3.33203125" style="1" bestFit="1" customWidth="1"/>
    <col min="7957" max="7957" width="9.88671875" style="1" customWidth="1"/>
    <col min="7958" max="7958" width="5.109375" style="1" bestFit="1" customWidth="1"/>
    <col min="7959" max="7959" width="10.44140625" style="1" customWidth="1"/>
    <col min="7960" max="7960" width="5.109375" style="1" bestFit="1" customWidth="1"/>
    <col min="7961" max="7961" width="12.33203125" style="1" customWidth="1"/>
    <col min="7962" max="7962" width="5.109375" style="1" bestFit="1" customWidth="1"/>
    <col min="7963" max="7963" width="4" style="1" customWidth="1"/>
    <col min="7964" max="7964" width="5.109375" style="1" bestFit="1" customWidth="1"/>
    <col min="7965" max="7965" width="8.5546875" style="1" bestFit="1" customWidth="1"/>
    <col min="7966" max="7966" width="10.109375" style="1" bestFit="1" customWidth="1"/>
    <col min="7967" max="7967" width="6.6640625" style="1" bestFit="1" customWidth="1"/>
    <col min="7968" max="7968" width="7.5546875" style="1" bestFit="1" customWidth="1"/>
    <col min="7969" max="7969" width="16.33203125" style="1" bestFit="1" customWidth="1"/>
    <col min="7970" max="7970" width="9.109375" style="1"/>
    <col min="7971" max="7971" width="6.6640625" style="1" customWidth="1"/>
    <col min="7972" max="7972" width="8" style="1" customWidth="1"/>
    <col min="7973" max="7973" width="9.109375" style="1"/>
    <col min="7974" max="7974" width="10.33203125" style="1" bestFit="1" customWidth="1"/>
    <col min="7975" max="7975" width="9.109375" style="1"/>
    <col min="7976" max="7976" width="10.33203125" style="1" bestFit="1" customWidth="1"/>
    <col min="7977" max="7977" width="7.33203125" style="1" bestFit="1" customWidth="1"/>
    <col min="7978" max="7978" width="6.33203125" style="1" bestFit="1" customWidth="1"/>
    <col min="7979" max="7979" width="8.109375" style="1" bestFit="1" customWidth="1"/>
    <col min="7980" max="7980" width="10.33203125" style="1" customWidth="1"/>
    <col min="7981" max="7981" width="10.109375" style="1" bestFit="1" customWidth="1"/>
    <col min="7982" max="7982" width="11" style="1" customWidth="1"/>
    <col min="7983" max="7983" width="9.109375" style="1"/>
    <col min="7984" max="7984" width="9.44140625" style="1" customWidth="1"/>
    <col min="7985" max="7985" width="9.109375" style="1"/>
    <col min="7986" max="7986" width="7.88671875" style="1" bestFit="1" customWidth="1"/>
    <col min="7987" max="8206" width="9.109375" style="1"/>
    <col min="8207" max="8207" width="16.88671875" style="1" customWidth="1"/>
    <col min="8208" max="8208" width="5.109375" style="1" customWidth="1"/>
    <col min="8209" max="8209" width="27.109375" style="1" customWidth="1"/>
    <col min="8210" max="8210" width="8.5546875" style="1" bestFit="1" customWidth="1"/>
    <col min="8211" max="8212" width="3.33203125" style="1" bestFit="1" customWidth="1"/>
    <col min="8213" max="8213" width="9.88671875" style="1" customWidth="1"/>
    <col min="8214" max="8214" width="5.109375" style="1" bestFit="1" customWidth="1"/>
    <col min="8215" max="8215" width="10.44140625" style="1" customWidth="1"/>
    <col min="8216" max="8216" width="5.109375" style="1" bestFit="1" customWidth="1"/>
    <col min="8217" max="8217" width="12.33203125" style="1" customWidth="1"/>
    <col min="8218" max="8218" width="5.109375" style="1" bestFit="1" customWidth="1"/>
    <col min="8219" max="8219" width="4" style="1" customWidth="1"/>
    <col min="8220" max="8220" width="5.109375" style="1" bestFit="1" customWidth="1"/>
    <col min="8221" max="8221" width="8.5546875" style="1" bestFit="1" customWidth="1"/>
    <col min="8222" max="8222" width="10.109375" style="1" bestFit="1" customWidth="1"/>
    <col min="8223" max="8223" width="6.6640625" style="1" bestFit="1" customWidth="1"/>
    <col min="8224" max="8224" width="7.5546875" style="1" bestFit="1" customWidth="1"/>
    <col min="8225" max="8225" width="16.33203125" style="1" bestFit="1" customWidth="1"/>
    <col min="8226" max="8226" width="9.109375" style="1"/>
    <col min="8227" max="8227" width="6.6640625" style="1" customWidth="1"/>
    <col min="8228" max="8228" width="8" style="1" customWidth="1"/>
    <col min="8229" max="8229" width="9.109375" style="1"/>
    <col min="8230" max="8230" width="10.33203125" style="1" bestFit="1" customWidth="1"/>
    <col min="8231" max="8231" width="9.109375" style="1"/>
    <col min="8232" max="8232" width="10.33203125" style="1" bestFit="1" customWidth="1"/>
    <col min="8233" max="8233" width="7.33203125" style="1" bestFit="1" customWidth="1"/>
    <col min="8234" max="8234" width="6.33203125" style="1" bestFit="1" customWidth="1"/>
    <col min="8235" max="8235" width="8.109375" style="1" bestFit="1" customWidth="1"/>
    <col min="8236" max="8236" width="10.33203125" style="1" customWidth="1"/>
    <col min="8237" max="8237" width="10.109375" style="1" bestFit="1" customWidth="1"/>
    <col min="8238" max="8238" width="11" style="1" customWidth="1"/>
    <col min="8239" max="8239" width="9.109375" style="1"/>
    <col min="8240" max="8240" width="9.44140625" style="1" customWidth="1"/>
    <col min="8241" max="8241" width="9.109375" style="1"/>
    <col min="8242" max="8242" width="7.88671875" style="1" bestFit="1" customWidth="1"/>
    <col min="8243" max="8462" width="9.109375" style="1"/>
    <col min="8463" max="8463" width="16.88671875" style="1" customWidth="1"/>
    <col min="8464" max="8464" width="5.109375" style="1" customWidth="1"/>
    <col min="8465" max="8465" width="27.109375" style="1" customWidth="1"/>
    <col min="8466" max="8466" width="8.5546875" style="1" bestFit="1" customWidth="1"/>
    <col min="8467" max="8468" width="3.33203125" style="1" bestFit="1" customWidth="1"/>
    <col min="8469" max="8469" width="9.88671875" style="1" customWidth="1"/>
    <col min="8470" max="8470" width="5.109375" style="1" bestFit="1" customWidth="1"/>
    <col min="8471" max="8471" width="10.44140625" style="1" customWidth="1"/>
    <col min="8472" max="8472" width="5.109375" style="1" bestFit="1" customWidth="1"/>
    <col min="8473" max="8473" width="12.33203125" style="1" customWidth="1"/>
    <col min="8474" max="8474" width="5.109375" style="1" bestFit="1" customWidth="1"/>
    <col min="8475" max="8475" width="4" style="1" customWidth="1"/>
    <col min="8476" max="8476" width="5.109375" style="1" bestFit="1" customWidth="1"/>
    <col min="8477" max="8477" width="8.5546875" style="1" bestFit="1" customWidth="1"/>
    <col min="8478" max="8478" width="10.109375" style="1" bestFit="1" customWidth="1"/>
    <col min="8479" max="8479" width="6.6640625" style="1" bestFit="1" customWidth="1"/>
    <col min="8480" max="8480" width="7.5546875" style="1" bestFit="1" customWidth="1"/>
    <col min="8481" max="8481" width="16.33203125" style="1" bestFit="1" customWidth="1"/>
    <col min="8482" max="8482" width="9.109375" style="1"/>
    <col min="8483" max="8483" width="6.6640625" style="1" customWidth="1"/>
    <col min="8484" max="8484" width="8" style="1" customWidth="1"/>
    <col min="8485" max="8485" width="9.109375" style="1"/>
    <col min="8486" max="8486" width="10.33203125" style="1" bestFit="1" customWidth="1"/>
    <col min="8487" max="8487" width="9.109375" style="1"/>
    <col min="8488" max="8488" width="10.33203125" style="1" bestFit="1" customWidth="1"/>
    <col min="8489" max="8489" width="7.33203125" style="1" bestFit="1" customWidth="1"/>
    <col min="8490" max="8490" width="6.33203125" style="1" bestFit="1" customWidth="1"/>
    <col min="8491" max="8491" width="8.109375" style="1" bestFit="1" customWidth="1"/>
    <col min="8492" max="8492" width="10.33203125" style="1" customWidth="1"/>
    <col min="8493" max="8493" width="10.109375" style="1" bestFit="1" customWidth="1"/>
    <col min="8494" max="8494" width="11" style="1" customWidth="1"/>
    <col min="8495" max="8495" width="9.109375" style="1"/>
    <col min="8496" max="8496" width="9.44140625" style="1" customWidth="1"/>
    <col min="8497" max="8497" width="9.109375" style="1"/>
    <col min="8498" max="8498" width="7.88671875" style="1" bestFit="1" customWidth="1"/>
    <col min="8499" max="8718" width="9.109375" style="1"/>
    <col min="8719" max="8719" width="16.88671875" style="1" customWidth="1"/>
    <col min="8720" max="8720" width="5.109375" style="1" customWidth="1"/>
    <col min="8721" max="8721" width="27.109375" style="1" customWidth="1"/>
    <col min="8722" max="8722" width="8.5546875" style="1" bestFit="1" customWidth="1"/>
    <col min="8723" max="8724" width="3.33203125" style="1" bestFit="1" customWidth="1"/>
    <col min="8725" max="8725" width="9.88671875" style="1" customWidth="1"/>
    <col min="8726" max="8726" width="5.109375" style="1" bestFit="1" customWidth="1"/>
    <col min="8727" max="8727" width="10.44140625" style="1" customWidth="1"/>
    <col min="8728" max="8728" width="5.109375" style="1" bestFit="1" customWidth="1"/>
    <col min="8729" max="8729" width="12.33203125" style="1" customWidth="1"/>
    <col min="8730" max="8730" width="5.109375" style="1" bestFit="1" customWidth="1"/>
    <col min="8731" max="8731" width="4" style="1" customWidth="1"/>
    <col min="8732" max="8732" width="5.109375" style="1" bestFit="1" customWidth="1"/>
    <col min="8733" max="8733" width="8.5546875" style="1" bestFit="1" customWidth="1"/>
    <col min="8734" max="8734" width="10.109375" style="1" bestFit="1" customWidth="1"/>
    <col min="8735" max="8735" width="6.6640625" style="1" bestFit="1" customWidth="1"/>
    <col min="8736" max="8736" width="7.5546875" style="1" bestFit="1" customWidth="1"/>
    <col min="8737" max="8737" width="16.33203125" style="1" bestFit="1" customWidth="1"/>
    <col min="8738" max="8738" width="9.109375" style="1"/>
    <col min="8739" max="8739" width="6.6640625" style="1" customWidth="1"/>
    <col min="8740" max="8740" width="8" style="1" customWidth="1"/>
    <col min="8741" max="8741" width="9.109375" style="1"/>
    <col min="8742" max="8742" width="10.33203125" style="1" bestFit="1" customWidth="1"/>
    <col min="8743" max="8743" width="9.109375" style="1"/>
    <col min="8744" max="8744" width="10.33203125" style="1" bestFit="1" customWidth="1"/>
    <col min="8745" max="8745" width="7.33203125" style="1" bestFit="1" customWidth="1"/>
    <col min="8746" max="8746" width="6.33203125" style="1" bestFit="1" customWidth="1"/>
    <col min="8747" max="8747" width="8.109375" style="1" bestFit="1" customWidth="1"/>
    <col min="8748" max="8748" width="10.33203125" style="1" customWidth="1"/>
    <col min="8749" max="8749" width="10.109375" style="1" bestFit="1" customWidth="1"/>
    <col min="8750" max="8750" width="11" style="1" customWidth="1"/>
    <col min="8751" max="8751" width="9.109375" style="1"/>
    <col min="8752" max="8752" width="9.44140625" style="1" customWidth="1"/>
    <col min="8753" max="8753" width="9.109375" style="1"/>
    <col min="8754" max="8754" width="7.88671875" style="1" bestFit="1" customWidth="1"/>
    <col min="8755" max="8974" width="9.109375" style="1"/>
    <col min="8975" max="8975" width="16.88671875" style="1" customWidth="1"/>
    <col min="8976" max="8976" width="5.109375" style="1" customWidth="1"/>
    <col min="8977" max="8977" width="27.109375" style="1" customWidth="1"/>
    <col min="8978" max="8978" width="8.5546875" style="1" bestFit="1" customWidth="1"/>
    <col min="8979" max="8980" width="3.33203125" style="1" bestFit="1" customWidth="1"/>
    <col min="8981" max="8981" width="9.88671875" style="1" customWidth="1"/>
    <col min="8982" max="8982" width="5.109375" style="1" bestFit="1" customWidth="1"/>
    <col min="8983" max="8983" width="10.44140625" style="1" customWidth="1"/>
    <col min="8984" max="8984" width="5.109375" style="1" bestFit="1" customWidth="1"/>
    <col min="8985" max="8985" width="12.33203125" style="1" customWidth="1"/>
    <col min="8986" max="8986" width="5.109375" style="1" bestFit="1" customWidth="1"/>
    <col min="8987" max="8987" width="4" style="1" customWidth="1"/>
    <col min="8988" max="8988" width="5.109375" style="1" bestFit="1" customWidth="1"/>
    <col min="8989" max="8989" width="8.5546875" style="1" bestFit="1" customWidth="1"/>
    <col min="8990" max="8990" width="10.109375" style="1" bestFit="1" customWidth="1"/>
    <col min="8991" max="8991" width="6.6640625" style="1" bestFit="1" customWidth="1"/>
    <col min="8992" max="8992" width="7.5546875" style="1" bestFit="1" customWidth="1"/>
    <col min="8993" max="8993" width="16.33203125" style="1" bestFit="1" customWidth="1"/>
    <col min="8994" max="8994" width="9.109375" style="1"/>
    <col min="8995" max="8995" width="6.6640625" style="1" customWidth="1"/>
    <col min="8996" max="8996" width="8" style="1" customWidth="1"/>
    <col min="8997" max="8997" width="9.109375" style="1"/>
    <col min="8998" max="8998" width="10.33203125" style="1" bestFit="1" customWidth="1"/>
    <col min="8999" max="8999" width="9.109375" style="1"/>
    <col min="9000" max="9000" width="10.33203125" style="1" bestFit="1" customWidth="1"/>
    <col min="9001" max="9001" width="7.33203125" style="1" bestFit="1" customWidth="1"/>
    <col min="9002" max="9002" width="6.33203125" style="1" bestFit="1" customWidth="1"/>
    <col min="9003" max="9003" width="8.109375" style="1" bestFit="1" customWidth="1"/>
    <col min="9004" max="9004" width="10.33203125" style="1" customWidth="1"/>
    <col min="9005" max="9005" width="10.109375" style="1" bestFit="1" customWidth="1"/>
    <col min="9006" max="9006" width="11" style="1" customWidth="1"/>
    <col min="9007" max="9007" width="9.109375" style="1"/>
    <col min="9008" max="9008" width="9.44140625" style="1" customWidth="1"/>
    <col min="9009" max="9009" width="9.109375" style="1"/>
    <col min="9010" max="9010" width="7.88671875" style="1" bestFit="1" customWidth="1"/>
    <col min="9011" max="9230" width="9.109375" style="1"/>
    <col min="9231" max="9231" width="16.88671875" style="1" customWidth="1"/>
    <col min="9232" max="9232" width="5.109375" style="1" customWidth="1"/>
    <col min="9233" max="9233" width="27.109375" style="1" customWidth="1"/>
    <col min="9234" max="9234" width="8.5546875" style="1" bestFit="1" customWidth="1"/>
    <col min="9235" max="9236" width="3.33203125" style="1" bestFit="1" customWidth="1"/>
    <col min="9237" max="9237" width="9.88671875" style="1" customWidth="1"/>
    <col min="9238" max="9238" width="5.109375" style="1" bestFit="1" customWidth="1"/>
    <col min="9239" max="9239" width="10.44140625" style="1" customWidth="1"/>
    <col min="9240" max="9240" width="5.109375" style="1" bestFit="1" customWidth="1"/>
    <col min="9241" max="9241" width="12.33203125" style="1" customWidth="1"/>
    <col min="9242" max="9242" width="5.109375" style="1" bestFit="1" customWidth="1"/>
    <col min="9243" max="9243" width="4" style="1" customWidth="1"/>
    <col min="9244" max="9244" width="5.109375" style="1" bestFit="1" customWidth="1"/>
    <col min="9245" max="9245" width="8.5546875" style="1" bestFit="1" customWidth="1"/>
    <col min="9246" max="9246" width="10.109375" style="1" bestFit="1" customWidth="1"/>
    <col min="9247" max="9247" width="6.6640625" style="1" bestFit="1" customWidth="1"/>
    <col min="9248" max="9248" width="7.5546875" style="1" bestFit="1" customWidth="1"/>
    <col min="9249" max="9249" width="16.33203125" style="1" bestFit="1" customWidth="1"/>
    <col min="9250" max="9250" width="9.109375" style="1"/>
    <col min="9251" max="9251" width="6.6640625" style="1" customWidth="1"/>
    <col min="9252" max="9252" width="8" style="1" customWidth="1"/>
    <col min="9253" max="9253" width="9.109375" style="1"/>
    <col min="9254" max="9254" width="10.33203125" style="1" bestFit="1" customWidth="1"/>
    <col min="9255" max="9255" width="9.109375" style="1"/>
    <col min="9256" max="9256" width="10.33203125" style="1" bestFit="1" customWidth="1"/>
    <col min="9257" max="9257" width="7.33203125" style="1" bestFit="1" customWidth="1"/>
    <col min="9258" max="9258" width="6.33203125" style="1" bestFit="1" customWidth="1"/>
    <col min="9259" max="9259" width="8.109375" style="1" bestFit="1" customWidth="1"/>
    <col min="9260" max="9260" width="10.33203125" style="1" customWidth="1"/>
    <col min="9261" max="9261" width="10.109375" style="1" bestFit="1" customWidth="1"/>
    <col min="9262" max="9262" width="11" style="1" customWidth="1"/>
    <col min="9263" max="9263" width="9.109375" style="1"/>
    <col min="9264" max="9264" width="9.44140625" style="1" customWidth="1"/>
    <col min="9265" max="9265" width="9.109375" style="1"/>
    <col min="9266" max="9266" width="7.88671875" style="1" bestFit="1" customWidth="1"/>
    <col min="9267" max="9486" width="9.109375" style="1"/>
    <col min="9487" max="9487" width="16.88671875" style="1" customWidth="1"/>
    <col min="9488" max="9488" width="5.109375" style="1" customWidth="1"/>
    <col min="9489" max="9489" width="27.109375" style="1" customWidth="1"/>
    <col min="9490" max="9490" width="8.5546875" style="1" bestFit="1" customWidth="1"/>
    <col min="9491" max="9492" width="3.33203125" style="1" bestFit="1" customWidth="1"/>
    <col min="9493" max="9493" width="9.88671875" style="1" customWidth="1"/>
    <col min="9494" max="9494" width="5.109375" style="1" bestFit="1" customWidth="1"/>
    <col min="9495" max="9495" width="10.44140625" style="1" customWidth="1"/>
    <col min="9496" max="9496" width="5.109375" style="1" bestFit="1" customWidth="1"/>
    <col min="9497" max="9497" width="12.33203125" style="1" customWidth="1"/>
    <col min="9498" max="9498" width="5.109375" style="1" bestFit="1" customWidth="1"/>
    <col min="9499" max="9499" width="4" style="1" customWidth="1"/>
    <col min="9500" max="9500" width="5.109375" style="1" bestFit="1" customWidth="1"/>
    <col min="9501" max="9501" width="8.5546875" style="1" bestFit="1" customWidth="1"/>
    <col min="9502" max="9502" width="10.109375" style="1" bestFit="1" customWidth="1"/>
    <col min="9503" max="9503" width="6.6640625" style="1" bestFit="1" customWidth="1"/>
    <col min="9504" max="9504" width="7.5546875" style="1" bestFit="1" customWidth="1"/>
    <col min="9505" max="9505" width="16.33203125" style="1" bestFit="1" customWidth="1"/>
    <col min="9506" max="9506" width="9.109375" style="1"/>
    <col min="9507" max="9507" width="6.6640625" style="1" customWidth="1"/>
    <col min="9508" max="9508" width="8" style="1" customWidth="1"/>
    <col min="9509" max="9509" width="9.109375" style="1"/>
    <col min="9510" max="9510" width="10.33203125" style="1" bestFit="1" customWidth="1"/>
    <col min="9511" max="9511" width="9.109375" style="1"/>
    <col min="9512" max="9512" width="10.33203125" style="1" bestFit="1" customWidth="1"/>
    <col min="9513" max="9513" width="7.33203125" style="1" bestFit="1" customWidth="1"/>
    <col min="9514" max="9514" width="6.33203125" style="1" bestFit="1" customWidth="1"/>
    <col min="9515" max="9515" width="8.109375" style="1" bestFit="1" customWidth="1"/>
    <col min="9516" max="9516" width="10.33203125" style="1" customWidth="1"/>
    <col min="9517" max="9517" width="10.109375" style="1" bestFit="1" customWidth="1"/>
    <col min="9518" max="9518" width="11" style="1" customWidth="1"/>
    <col min="9519" max="9519" width="9.109375" style="1"/>
    <col min="9520" max="9520" width="9.44140625" style="1" customWidth="1"/>
    <col min="9521" max="9521" width="9.109375" style="1"/>
    <col min="9522" max="9522" width="7.88671875" style="1" bestFit="1" customWidth="1"/>
    <col min="9523" max="9742" width="9.109375" style="1"/>
    <col min="9743" max="9743" width="16.88671875" style="1" customWidth="1"/>
    <col min="9744" max="9744" width="5.109375" style="1" customWidth="1"/>
    <col min="9745" max="9745" width="27.109375" style="1" customWidth="1"/>
    <col min="9746" max="9746" width="8.5546875" style="1" bestFit="1" customWidth="1"/>
    <col min="9747" max="9748" width="3.33203125" style="1" bestFit="1" customWidth="1"/>
    <col min="9749" max="9749" width="9.88671875" style="1" customWidth="1"/>
    <col min="9750" max="9750" width="5.109375" style="1" bestFit="1" customWidth="1"/>
    <col min="9751" max="9751" width="10.44140625" style="1" customWidth="1"/>
    <col min="9752" max="9752" width="5.109375" style="1" bestFit="1" customWidth="1"/>
    <col min="9753" max="9753" width="12.33203125" style="1" customWidth="1"/>
    <col min="9754" max="9754" width="5.109375" style="1" bestFit="1" customWidth="1"/>
    <col min="9755" max="9755" width="4" style="1" customWidth="1"/>
    <col min="9756" max="9756" width="5.109375" style="1" bestFit="1" customWidth="1"/>
    <col min="9757" max="9757" width="8.5546875" style="1" bestFit="1" customWidth="1"/>
    <col min="9758" max="9758" width="10.109375" style="1" bestFit="1" customWidth="1"/>
    <col min="9759" max="9759" width="6.6640625" style="1" bestFit="1" customWidth="1"/>
    <col min="9760" max="9760" width="7.5546875" style="1" bestFit="1" customWidth="1"/>
    <col min="9761" max="9761" width="16.33203125" style="1" bestFit="1" customWidth="1"/>
    <col min="9762" max="9762" width="9.109375" style="1"/>
    <col min="9763" max="9763" width="6.6640625" style="1" customWidth="1"/>
    <col min="9764" max="9764" width="8" style="1" customWidth="1"/>
    <col min="9765" max="9765" width="9.109375" style="1"/>
    <col min="9766" max="9766" width="10.33203125" style="1" bestFit="1" customWidth="1"/>
    <col min="9767" max="9767" width="9.109375" style="1"/>
    <col min="9768" max="9768" width="10.33203125" style="1" bestFit="1" customWidth="1"/>
    <col min="9769" max="9769" width="7.33203125" style="1" bestFit="1" customWidth="1"/>
    <col min="9770" max="9770" width="6.33203125" style="1" bestFit="1" customWidth="1"/>
    <col min="9771" max="9771" width="8.109375" style="1" bestFit="1" customWidth="1"/>
    <col min="9772" max="9772" width="10.33203125" style="1" customWidth="1"/>
    <col min="9773" max="9773" width="10.109375" style="1" bestFit="1" customWidth="1"/>
    <col min="9774" max="9774" width="11" style="1" customWidth="1"/>
    <col min="9775" max="9775" width="9.109375" style="1"/>
    <col min="9776" max="9776" width="9.44140625" style="1" customWidth="1"/>
    <col min="9777" max="9777" width="9.109375" style="1"/>
    <col min="9778" max="9778" width="7.88671875" style="1" bestFit="1" customWidth="1"/>
    <col min="9779" max="9998" width="9.109375" style="1"/>
    <col min="9999" max="9999" width="16.88671875" style="1" customWidth="1"/>
    <col min="10000" max="10000" width="5.109375" style="1" customWidth="1"/>
    <col min="10001" max="10001" width="27.109375" style="1" customWidth="1"/>
    <col min="10002" max="10002" width="8.5546875" style="1" bestFit="1" customWidth="1"/>
    <col min="10003" max="10004" width="3.33203125" style="1" bestFit="1" customWidth="1"/>
    <col min="10005" max="10005" width="9.88671875" style="1" customWidth="1"/>
    <col min="10006" max="10006" width="5.109375" style="1" bestFit="1" customWidth="1"/>
    <col min="10007" max="10007" width="10.44140625" style="1" customWidth="1"/>
    <col min="10008" max="10008" width="5.109375" style="1" bestFit="1" customWidth="1"/>
    <col min="10009" max="10009" width="12.33203125" style="1" customWidth="1"/>
    <col min="10010" max="10010" width="5.109375" style="1" bestFit="1" customWidth="1"/>
    <col min="10011" max="10011" width="4" style="1" customWidth="1"/>
    <col min="10012" max="10012" width="5.109375" style="1" bestFit="1" customWidth="1"/>
    <col min="10013" max="10013" width="8.5546875" style="1" bestFit="1" customWidth="1"/>
    <col min="10014" max="10014" width="10.109375" style="1" bestFit="1" customWidth="1"/>
    <col min="10015" max="10015" width="6.6640625" style="1" bestFit="1" customWidth="1"/>
    <col min="10016" max="10016" width="7.5546875" style="1" bestFit="1" customWidth="1"/>
    <col min="10017" max="10017" width="16.33203125" style="1" bestFit="1" customWidth="1"/>
    <col min="10018" max="10018" width="9.109375" style="1"/>
    <col min="10019" max="10019" width="6.6640625" style="1" customWidth="1"/>
    <col min="10020" max="10020" width="8" style="1" customWidth="1"/>
    <col min="10021" max="10021" width="9.109375" style="1"/>
    <col min="10022" max="10022" width="10.33203125" style="1" bestFit="1" customWidth="1"/>
    <col min="10023" max="10023" width="9.109375" style="1"/>
    <col min="10024" max="10024" width="10.33203125" style="1" bestFit="1" customWidth="1"/>
    <col min="10025" max="10025" width="7.33203125" style="1" bestFit="1" customWidth="1"/>
    <col min="10026" max="10026" width="6.33203125" style="1" bestFit="1" customWidth="1"/>
    <col min="10027" max="10027" width="8.109375" style="1" bestFit="1" customWidth="1"/>
    <col min="10028" max="10028" width="10.33203125" style="1" customWidth="1"/>
    <col min="10029" max="10029" width="10.109375" style="1" bestFit="1" customWidth="1"/>
    <col min="10030" max="10030" width="11" style="1" customWidth="1"/>
    <col min="10031" max="10031" width="9.109375" style="1"/>
    <col min="10032" max="10032" width="9.44140625" style="1" customWidth="1"/>
    <col min="10033" max="10033" width="9.109375" style="1"/>
    <col min="10034" max="10034" width="7.88671875" style="1" bestFit="1" customWidth="1"/>
    <col min="10035" max="10254" width="9.109375" style="1"/>
    <col min="10255" max="10255" width="16.88671875" style="1" customWidth="1"/>
    <col min="10256" max="10256" width="5.109375" style="1" customWidth="1"/>
    <col min="10257" max="10257" width="27.109375" style="1" customWidth="1"/>
    <col min="10258" max="10258" width="8.5546875" style="1" bestFit="1" customWidth="1"/>
    <col min="10259" max="10260" width="3.33203125" style="1" bestFit="1" customWidth="1"/>
    <col min="10261" max="10261" width="9.88671875" style="1" customWidth="1"/>
    <col min="10262" max="10262" width="5.109375" style="1" bestFit="1" customWidth="1"/>
    <col min="10263" max="10263" width="10.44140625" style="1" customWidth="1"/>
    <col min="10264" max="10264" width="5.109375" style="1" bestFit="1" customWidth="1"/>
    <col min="10265" max="10265" width="12.33203125" style="1" customWidth="1"/>
    <col min="10266" max="10266" width="5.109375" style="1" bestFit="1" customWidth="1"/>
    <col min="10267" max="10267" width="4" style="1" customWidth="1"/>
    <col min="10268" max="10268" width="5.109375" style="1" bestFit="1" customWidth="1"/>
    <col min="10269" max="10269" width="8.5546875" style="1" bestFit="1" customWidth="1"/>
    <col min="10270" max="10270" width="10.109375" style="1" bestFit="1" customWidth="1"/>
    <col min="10271" max="10271" width="6.6640625" style="1" bestFit="1" customWidth="1"/>
    <col min="10272" max="10272" width="7.5546875" style="1" bestFit="1" customWidth="1"/>
    <col min="10273" max="10273" width="16.33203125" style="1" bestFit="1" customWidth="1"/>
    <col min="10274" max="10274" width="9.109375" style="1"/>
    <col min="10275" max="10275" width="6.6640625" style="1" customWidth="1"/>
    <col min="10276" max="10276" width="8" style="1" customWidth="1"/>
    <col min="10277" max="10277" width="9.109375" style="1"/>
    <col min="10278" max="10278" width="10.33203125" style="1" bestFit="1" customWidth="1"/>
    <col min="10279" max="10279" width="9.109375" style="1"/>
    <col min="10280" max="10280" width="10.33203125" style="1" bestFit="1" customWidth="1"/>
    <col min="10281" max="10281" width="7.33203125" style="1" bestFit="1" customWidth="1"/>
    <col min="10282" max="10282" width="6.33203125" style="1" bestFit="1" customWidth="1"/>
    <col min="10283" max="10283" width="8.109375" style="1" bestFit="1" customWidth="1"/>
    <col min="10284" max="10284" width="10.33203125" style="1" customWidth="1"/>
    <col min="10285" max="10285" width="10.109375" style="1" bestFit="1" customWidth="1"/>
    <col min="10286" max="10286" width="11" style="1" customWidth="1"/>
    <col min="10287" max="10287" width="9.109375" style="1"/>
    <col min="10288" max="10288" width="9.44140625" style="1" customWidth="1"/>
    <col min="10289" max="10289" width="9.109375" style="1"/>
    <col min="10290" max="10290" width="7.88671875" style="1" bestFit="1" customWidth="1"/>
    <col min="10291" max="10510" width="9.109375" style="1"/>
    <col min="10511" max="10511" width="16.88671875" style="1" customWidth="1"/>
    <col min="10512" max="10512" width="5.109375" style="1" customWidth="1"/>
    <col min="10513" max="10513" width="27.109375" style="1" customWidth="1"/>
    <col min="10514" max="10514" width="8.5546875" style="1" bestFit="1" customWidth="1"/>
    <col min="10515" max="10516" width="3.33203125" style="1" bestFit="1" customWidth="1"/>
    <col min="10517" max="10517" width="9.88671875" style="1" customWidth="1"/>
    <col min="10518" max="10518" width="5.109375" style="1" bestFit="1" customWidth="1"/>
    <col min="10519" max="10519" width="10.44140625" style="1" customWidth="1"/>
    <col min="10520" max="10520" width="5.109375" style="1" bestFit="1" customWidth="1"/>
    <col min="10521" max="10521" width="12.33203125" style="1" customWidth="1"/>
    <col min="10522" max="10522" width="5.109375" style="1" bestFit="1" customWidth="1"/>
    <col min="10523" max="10523" width="4" style="1" customWidth="1"/>
    <col min="10524" max="10524" width="5.109375" style="1" bestFit="1" customWidth="1"/>
    <col min="10525" max="10525" width="8.5546875" style="1" bestFit="1" customWidth="1"/>
    <col min="10526" max="10526" width="10.109375" style="1" bestFit="1" customWidth="1"/>
    <col min="10527" max="10527" width="6.6640625" style="1" bestFit="1" customWidth="1"/>
    <col min="10528" max="10528" width="7.5546875" style="1" bestFit="1" customWidth="1"/>
    <col min="10529" max="10529" width="16.33203125" style="1" bestFit="1" customWidth="1"/>
    <col min="10530" max="10530" width="9.109375" style="1"/>
    <col min="10531" max="10531" width="6.6640625" style="1" customWidth="1"/>
    <col min="10532" max="10532" width="8" style="1" customWidth="1"/>
    <col min="10533" max="10533" width="9.109375" style="1"/>
    <col min="10534" max="10534" width="10.33203125" style="1" bestFit="1" customWidth="1"/>
    <col min="10535" max="10535" width="9.109375" style="1"/>
    <col min="10536" max="10536" width="10.33203125" style="1" bestFit="1" customWidth="1"/>
    <col min="10537" max="10537" width="7.33203125" style="1" bestFit="1" customWidth="1"/>
    <col min="10538" max="10538" width="6.33203125" style="1" bestFit="1" customWidth="1"/>
    <col min="10539" max="10539" width="8.109375" style="1" bestFit="1" customWidth="1"/>
    <col min="10540" max="10540" width="10.33203125" style="1" customWidth="1"/>
    <col min="10541" max="10541" width="10.109375" style="1" bestFit="1" customWidth="1"/>
    <col min="10542" max="10542" width="11" style="1" customWidth="1"/>
    <col min="10543" max="10543" width="9.109375" style="1"/>
    <col min="10544" max="10544" width="9.44140625" style="1" customWidth="1"/>
    <col min="10545" max="10545" width="9.109375" style="1"/>
    <col min="10546" max="10546" width="7.88671875" style="1" bestFit="1" customWidth="1"/>
    <col min="10547" max="10766" width="9.109375" style="1"/>
    <col min="10767" max="10767" width="16.88671875" style="1" customWidth="1"/>
    <col min="10768" max="10768" width="5.109375" style="1" customWidth="1"/>
    <col min="10769" max="10769" width="27.109375" style="1" customWidth="1"/>
    <col min="10770" max="10770" width="8.5546875" style="1" bestFit="1" customWidth="1"/>
    <col min="10771" max="10772" width="3.33203125" style="1" bestFit="1" customWidth="1"/>
    <col min="10773" max="10773" width="9.88671875" style="1" customWidth="1"/>
    <col min="10774" max="10774" width="5.109375" style="1" bestFit="1" customWidth="1"/>
    <col min="10775" max="10775" width="10.44140625" style="1" customWidth="1"/>
    <col min="10776" max="10776" width="5.109375" style="1" bestFit="1" customWidth="1"/>
    <col min="10777" max="10777" width="12.33203125" style="1" customWidth="1"/>
    <col min="10778" max="10778" width="5.109375" style="1" bestFit="1" customWidth="1"/>
    <col min="10779" max="10779" width="4" style="1" customWidth="1"/>
    <col min="10780" max="10780" width="5.109375" style="1" bestFit="1" customWidth="1"/>
    <col min="10781" max="10781" width="8.5546875" style="1" bestFit="1" customWidth="1"/>
    <col min="10782" max="10782" width="10.109375" style="1" bestFit="1" customWidth="1"/>
    <col min="10783" max="10783" width="6.6640625" style="1" bestFit="1" customWidth="1"/>
    <col min="10784" max="10784" width="7.5546875" style="1" bestFit="1" customWidth="1"/>
    <col min="10785" max="10785" width="16.33203125" style="1" bestFit="1" customWidth="1"/>
    <col min="10786" max="10786" width="9.109375" style="1"/>
    <col min="10787" max="10787" width="6.6640625" style="1" customWidth="1"/>
    <col min="10788" max="10788" width="8" style="1" customWidth="1"/>
    <col min="10789" max="10789" width="9.109375" style="1"/>
    <col min="10790" max="10790" width="10.33203125" style="1" bestFit="1" customWidth="1"/>
    <col min="10791" max="10791" width="9.109375" style="1"/>
    <col min="10792" max="10792" width="10.33203125" style="1" bestFit="1" customWidth="1"/>
    <col min="10793" max="10793" width="7.33203125" style="1" bestFit="1" customWidth="1"/>
    <col min="10794" max="10794" width="6.33203125" style="1" bestFit="1" customWidth="1"/>
    <col min="10795" max="10795" width="8.109375" style="1" bestFit="1" customWidth="1"/>
    <col min="10796" max="10796" width="10.33203125" style="1" customWidth="1"/>
    <col min="10797" max="10797" width="10.109375" style="1" bestFit="1" customWidth="1"/>
    <col min="10798" max="10798" width="11" style="1" customWidth="1"/>
    <col min="10799" max="10799" width="9.109375" style="1"/>
    <col min="10800" max="10800" width="9.44140625" style="1" customWidth="1"/>
    <col min="10801" max="10801" width="9.109375" style="1"/>
    <col min="10802" max="10802" width="7.88671875" style="1" bestFit="1" customWidth="1"/>
    <col min="10803" max="11022" width="9.109375" style="1"/>
    <col min="11023" max="11023" width="16.88671875" style="1" customWidth="1"/>
    <col min="11024" max="11024" width="5.109375" style="1" customWidth="1"/>
    <col min="11025" max="11025" width="27.109375" style="1" customWidth="1"/>
    <col min="11026" max="11026" width="8.5546875" style="1" bestFit="1" customWidth="1"/>
    <col min="11027" max="11028" width="3.33203125" style="1" bestFit="1" customWidth="1"/>
    <col min="11029" max="11029" width="9.88671875" style="1" customWidth="1"/>
    <col min="11030" max="11030" width="5.109375" style="1" bestFit="1" customWidth="1"/>
    <col min="11031" max="11031" width="10.44140625" style="1" customWidth="1"/>
    <col min="11032" max="11032" width="5.109375" style="1" bestFit="1" customWidth="1"/>
    <col min="11033" max="11033" width="12.33203125" style="1" customWidth="1"/>
    <col min="11034" max="11034" width="5.109375" style="1" bestFit="1" customWidth="1"/>
    <col min="11035" max="11035" width="4" style="1" customWidth="1"/>
    <col min="11036" max="11036" width="5.109375" style="1" bestFit="1" customWidth="1"/>
    <col min="11037" max="11037" width="8.5546875" style="1" bestFit="1" customWidth="1"/>
    <col min="11038" max="11038" width="10.109375" style="1" bestFit="1" customWidth="1"/>
    <col min="11039" max="11039" width="6.6640625" style="1" bestFit="1" customWidth="1"/>
    <col min="11040" max="11040" width="7.5546875" style="1" bestFit="1" customWidth="1"/>
    <col min="11041" max="11041" width="16.33203125" style="1" bestFit="1" customWidth="1"/>
    <col min="11042" max="11042" width="9.109375" style="1"/>
    <col min="11043" max="11043" width="6.6640625" style="1" customWidth="1"/>
    <col min="11044" max="11044" width="8" style="1" customWidth="1"/>
    <col min="11045" max="11045" width="9.109375" style="1"/>
    <col min="11046" max="11046" width="10.33203125" style="1" bestFit="1" customWidth="1"/>
    <col min="11047" max="11047" width="9.109375" style="1"/>
    <col min="11048" max="11048" width="10.33203125" style="1" bestFit="1" customWidth="1"/>
    <col min="11049" max="11049" width="7.33203125" style="1" bestFit="1" customWidth="1"/>
    <col min="11050" max="11050" width="6.33203125" style="1" bestFit="1" customWidth="1"/>
    <col min="11051" max="11051" width="8.109375" style="1" bestFit="1" customWidth="1"/>
    <col min="11052" max="11052" width="10.33203125" style="1" customWidth="1"/>
    <col min="11053" max="11053" width="10.109375" style="1" bestFit="1" customWidth="1"/>
    <col min="11054" max="11054" width="11" style="1" customWidth="1"/>
    <col min="11055" max="11055" width="9.109375" style="1"/>
    <col min="11056" max="11056" width="9.44140625" style="1" customWidth="1"/>
    <col min="11057" max="11057" width="9.109375" style="1"/>
    <col min="11058" max="11058" width="7.88671875" style="1" bestFit="1" customWidth="1"/>
    <col min="11059" max="11278" width="9.109375" style="1"/>
    <col min="11279" max="11279" width="16.88671875" style="1" customWidth="1"/>
    <col min="11280" max="11280" width="5.109375" style="1" customWidth="1"/>
    <col min="11281" max="11281" width="27.109375" style="1" customWidth="1"/>
    <col min="11282" max="11282" width="8.5546875" style="1" bestFit="1" customWidth="1"/>
    <col min="11283" max="11284" width="3.33203125" style="1" bestFit="1" customWidth="1"/>
    <col min="11285" max="11285" width="9.88671875" style="1" customWidth="1"/>
    <col min="11286" max="11286" width="5.109375" style="1" bestFit="1" customWidth="1"/>
    <col min="11287" max="11287" width="10.44140625" style="1" customWidth="1"/>
    <col min="11288" max="11288" width="5.109375" style="1" bestFit="1" customWidth="1"/>
    <col min="11289" max="11289" width="12.33203125" style="1" customWidth="1"/>
    <col min="11290" max="11290" width="5.109375" style="1" bestFit="1" customWidth="1"/>
    <col min="11291" max="11291" width="4" style="1" customWidth="1"/>
    <col min="11292" max="11292" width="5.109375" style="1" bestFit="1" customWidth="1"/>
    <col min="11293" max="11293" width="8.5546875" style="1" bestFit="1" customWidth="1"/>
    <col min="11294" max="11294" width="10.109375" style="1" bestFit="1" customWidth="1"/>
    <col min="11295" max="11295" width="6.6640625" style="1" bestFit="1" customWidth="1"/>
    <col min="11296" max="11296" width="7.5546875" style="1" bestFit="1" customWidth="1"/>
    <col min="11297" max="11297" width="16.33203125" style="1" bestFit="1" customWidth="1"/>
    <col min="11298" max="11298" width="9.109375" style="1"/>
    <col min="11299" max="11299" width="6.6640625" style="1" customWidth="1"/>
    <col min="11300" max="11300" width="8" style="1" customWidth="1"/>
    <col min="11301" max="11301" width="9.109375" style="1"/>
    <col min="11302" max="11302" width="10.33203125" style="1" bestFit="1" customWidth="1"/>
    <col min="11303" max="11303" width="9.109375" style="1"/>
    <col min="11304" max="11304" width="10.33203125" style="1" bestFit="1" customWidth="1"/>
    <col min="11305" max="11305" width="7.33203125" style="1" bestFit="1" customWidth="1"/>
    <col min="11306" max="11306" width="6.33203125" style="1" bestFit="1" customWidth="1"/>
    <col min="11307" max="11307" width="8.109375" style="1" bestFit="1" customWidth="1"/>
    <col min="11308" max="11308" width="10.33203125" style="1" customWidth="1"/>
    <col min="11309" max="11309" width="10.109375" style="1" bestFit="1" customWidth="1"/>
    <col min="11310" max="11310" width="11" style="1" customWidth="1"/>
    <col min="11311" max="11311" width="9.109375" style="1"/>
    <col min="11312" max="11312" width="9.44140625" style="1" customWidth="1"/>
    <col min="11313" max="11313" width="9.109375" style="1"/>
    <col min="11314" max="11314" width="7.88671875" style="1" bestFit="1" customWidth="1"/>
    <col min="11315" max="11534" width="9.109375" style="1"/>
    <col min="11535" max="11535" width="16.88671875" style="1" customWidth="1"/>
    <col min="11536" max="11536" width="5.109375" style="1" customWidth="1"/>
    <col min="11537" max="11537" width="27.109375" style="1" customWidth="1"/>
    <col min="11538" max="11538" width="8.5546875" style="1" bestFit="1" customWidth="1"/>
    <col min="11539" max="11540" width="3.33203125" style="1" bestFit="1" customWidth="1"/>
    <col min="11541" max="11541" width="9.88671875" style="1" customWidth="1"/>
    <col min="11542" max="11542" width="5.109375" style="1" bestFit="1" customWidth="1"/>
    <col min="11543" max="11543" width="10.44140625" style="1" customWidth="1"/>
    <col min="11544" max="11544" width="5.109375" style="1" bestFit="1" customWidth="1"/>
    <col min="11545" max="11545" width="12.33203125" style="1" customWidth="1"/>
    <col min="11546" max="11546" width="5.109375" style="1" bestFit="1" customWidth="1"/>
    <col min="11547" max="11547" width="4" style="1" customWidth="1"/>
    <col min="11548" max="11548" width="5.109375" style="1" bestFit="1" customWidth="1"/>
    <col min="11549" max="11549" width="8.5546875" style="1" bestFit="1" customWidth="1"/>
    <col min="11550" max="11550" width="10.109375" style="1" bestFit="1" customWidth="1"/>
    <col min="11551" max="11551" width="6.6640625" style="1" bestFit="1" customWidth="1"/>
    <col min="11552" max="11552" width="7.5546875" style="1" bestFit="1" customWidth="1"/>
    <col min="11553" max="11553" width="16.33203125" style="1" bestFit="1" customWidth="1"/>
    <col min="11554" max="11554" width="9.109375" style="1"/>
    <col min="11555" max="11555" width="6.6640625" style="1" customWidth="1"/>
    <col min="11556" max="11556" width="8" style="1" customWidth="1"/>
    <col min="11557" max="11557" width="9.109375" style="1"/>
    <col min="11558" max="11558" width="10.33203125" style="1" bestFit="1" customWidth="1"/>
    <col min="11559" max="11559" width="9.109375" style="1"/>
    <col min="11560" max="11560" width="10.33203125" style="1" bestFit="1" customWidth="1"/>
    <col min="11561" max="11561" width="7.33203125" style="1" bestFit="1" customWidth="1"/>
    <col min="11562" max="11562" width="6.33203125" style="1" bestFit="1" customWidth="1"/>
    <col min="11563" max="11563" width="8.109375" style="1" bestFit="1" customWidth="1"/>
    <col min="11564" max="11564" width="10.33203125" style="1" customWidth="1"/>
    <col min="11565" max="11565" width="10.109375" style="1" bestFit="1" customWidth="1"/>
    <col min="11566" max="11566" width="11" style="1" customWidth="1"/>
    <col min="11567" max="11567" width="9.109375" style="1"/>
    <col min="11568" max="11568" width="9.44140625" style="1" customWidth="1"/>
    <col min="11569" max="11569" width="9.109375" style="1"/>
    <col min="11570" max="11570" width="7.88671875" style="1" bestFit="1" customWidth="1"/>
    <col min="11571" max="11790" width="9.109375" style="1"/>
    <col min="11791" max="11791" width="16.88671875" style="1" customWidth="1"/>
    <col min="11792" max="11792" width="5.109375" style="1" customWidth="1"/>
    <col min="11793" max="11793" width="27.109375" style="1" customWidth="1"/>
    <col min="11794" max="11794" width="8.5546875" style="1" bestFit="1" customWidth="1"/>
    <col min="11795" max="11796" width="3.33203125" style="1" bestFit="1" customWidth="1"/>
    <col min="11797" max="11797" width="9.88671875" style="1" customWidth="1"/>
    <col min="11798" max="11798" width="5.109375" style="1" bestFit="1" customWidth="1"/>
    <col min="11799" max="11799" width="10.44140625" style="1" customWidth="1"/>
    <col min="11800" max="11800" width="5.109375" style="1" bestFit="1" customWidth="1"/>
    <col min="11801" max="11801" width="12.33203125" style="1" customWidth="1"/>
    <col min="11802" max="11802" width="5.109375" style="1" bestFit="1" customWidth="1"/>
    <col min="11803" max="11803" width="4" style="1" customWidth="1"/>
    <col min="11804" max="11804" width="5.109375" style="1" bestFit="1" customWidth="1"/>
    <col min="11805" max="11805" width="8.5546875" style="1" bestFit="1" customWidth="1"/>
    <col min="11806" max="11806" width="10.109375" style="1" bestFit="1" customWidth="1"/>
    <col min="11807" max="11807" width="6.6640625" style="1" bestFit="1" customWidth="1"/>
    <col min="11808" max="11808" width="7.5546875" style="1" bestFit="1" customWidth="1"/>
    <col min="11809" max="11809" width="16.33203125" style="1" bestFit="1" customWidth="1"/>
    <col min="11810" max="11810" width="9.109375" style="1"/>
    <col min="11811" max="11811" width="6.6640625" style="1" customWidth="1"/>
    <col min="11812" max="11812" width="8" style="1" customWidth="1"/>
    <col min="11813" max="11813" width="9.109375" style="1"/>
    <col min="11814" max="11814" width="10.33203125" style="1" bestFit="1" customWidth="1"/>
    <col min="11815" max="11815" width="9.109375" style="1"/>
    <col min="11816" max="11816" width="10.33203125" style="1" bestFit="1" customWidth="1"/>
    <col min="11817" max="11817" width="7.33203125" style="1" bestFit="1" customWidth="1"/>
    <col min="11818" max="11818" width="6.33203125" style="1" bestFit="1" customWidth="1"/>
    <col min="11819" max="11819" width="8.109375" style="1" bestFit="1" customWidth="1"/>
    <col min="11820" max="11820" width="10.33203125" style="1" customWidth="1"/>
    <col min="11821" max="11821" width="10.109375" style="1" bestFit="1" customWidth="1"/>
    <col min="11822" max="11822" width="11" style="1" customWidth="1"/>
    <col min="11823" max="11823" width="9.109375" style="1"/>
    <col min="11824" max="11824" width="9.44140625" style="1" customWidth="1"/>
    <col min="11825" max="11825" width="9.109375" style="1"/>
    <col min="11826" max="11826" width="7.88671875" style="1" bestFit="1" customWidth="1"/>
    <col min="11827" max="12046" width="9.109375" style="1"/>
    <col min="12047" max="12047" width="16.88671875" style="1" customWidth="1"/>
    <col min="12048" max="12048" width="5.109375" style="1" customWidth="1"/>
    <col min="12049" max="12049" width="27.109375" style="1" customWidth="1"/>
    <col min="12050" max="12050" width="8.5546875" style="1" bestFit="1" customWidth="1"/>
    <col min="12051" max="12052" width="3.33203125" style="1" bestFit="1" customWidth="1"/>
    <col min="12053" max="12053" width="9.88671875" style="1" customWidth="1"/>
    <col min="12054" max="12054" width="5.109375" style="1" bestFit="1" customWidth="1"/>
    <col min="12055" max="12055" width="10.44140625" style="1" customWidth="1"/>
    <col min="12056" max="12056" width="5.109375" style="1" bestFit="1" customWidth="1"/>
    <col min="12057" max="12057" width="12.33203125" style="1" customWidth="1"/>
    <col min="12058" max="12058" width="5.109375" style="1" bestFit="1" customWidth="1"/>
    <col min="12059" max="12059" width="4" style="1" customWidth="1"/>
    <col min="12060" max="12060" width="5.109375" style="1" bestFit="1" customWidth="1"/>
    <col min="12061" max="12061" width="8.5546875" style="1" bestFit="1" customWidth="1"/>
    <col min="12062" max="12062" width="10.109375" style="1" bestFit="1" customWidth="1"/>
    <col min="12063" max="12063" width="6.6640625" style="1" bestFit="1" customWidth="1"/>
    <col min="12064" max="12064" width="7.5546875" style="1" bestFit="1" customWidth="1"/>
    <col min="12065" max="12065" width="16.33203125" style="1" bestFit="1" customWidth="1"/>
    <col min="12066" max="12066" width="9.109375" style="1"/>
    <col min="12067" max="12067" width="6.6640625" style="1" customWidth="1"/>
    <col min="12068" max="12068" width="8" style="1" customWidth="1"/>
    <col min="12069" max="12069" width="9.109375" style="1"/>
    <col min="12070" max="12070" width="10.33203125" style="1" bestFit="1" customWidth="1"/>
    <col min="12071" max="12071" width="9.109375" style="1"/>
    <col min="12072" max="12072" width="10.33203125" style="1" bestFit="1" customWidth="1"/>
    <col min="12073" max="12073" width="7.33203125" style="1" bestFit="1" customWidth="1"/>
    <col min="12074" max="12074" width="6.33203125" style="1" bestFit="1" customWidth="1"/>
    <col min="12075" max="12075" width="8.109375" style="1" bestFit="1" customWidth="1"/>
    <col min="12076" max="12076" width="10.33203125" style="1" customWidth="1"/>
    <col min="12077" max="12077" width="10.109375" style="1" bestFit="1" customWidth="1"/>
    <col min="12078" max="12078" width="11" style="1" customWidth="1"/>
    <col min="12079" max="12079" width="9.109375" style="1"/>
    <col min="12080" max="12080" width="9.44140625" style="1" customWidth="1"/>
    <col min="12081" max="12081" width="9.109375" style="1"/>
    <col min="12082" max="12082" width="7.88671875" style="1" bestFit="1" customWidth="1"/>
    <col min="12083" max="12302" width="9.109375" style="1"/>
    <col min="12303" max="12303" width="16.88671875" style="1" customWidth="1"/>
    <col min="12304" max="12304" width="5.109375" style="1" customWidth="1"/>
    <col min="12305" max="12305" width="27.109375" style="1" customWidth="1"/>
    <col min="12306" max="12306" width="8.5546875" style="1" bestFit="1" customWidth="1"/>
    <col min="12307" max="12308" width="3.33203125" style="1" bestFit="1" customWidth="1"/>
    <col min="12309" max="12309" width="9.88671875" style="1" customWidth="1"/>
    <col min="12310" max="12310" width="5.109375" style="1" bestFit="1" customWidth="1"/>
    <col min="12311" max="12311" width="10.44140625" style="1" customWidth="1"/>
    <col min="12312" max="12312" width="5.109375" style="1" bestFit="1" customWidth="1"/>
    <col min="12313" max="12313" width="12.33203125" style="1" customWidth="1"/>
    <col min="12314" max="12314" width="5.109375" style="1" bestFit="1" customWidth="1"/>
    <col min="12315" max="12315" width="4" style="1" customWidth="1"/>
    <col min="12316" max="12316" width="5.109375" style="1" bestFit="1" customWidth="1"/>
    <col min="12317" max="12317" width="8.5546875" style="1" bestFit="1" customWidth="1"/>
    <col min="12318" max="12318" width="10.109375" style="1" bestFit="1" customWidth="1"/>
    <col min="12319" max="12319" width="6.6640625" style="1" bestFit="1" customWidth="1"/>
    <col min="12320" max="12320" width="7.5546875" style="1" bestFit="1" customWidth="1"/>
    <col min="12321" max="12321" width="16.33203125" style="1" bestFit="1" customWidth="1"/>
    <col min="12322" max="12322" width="9.109375" style="1"/>
    <col min="12323" max="12323" width="6.6640625" style="1" customWidth="1"/>
    <col min="12324" max="12324" width="8" style="1" customWidth="1"/>
    <col min="12325" max="12325" width="9.109375" style="1"/>
    <col min="12326" max="12326" width="10.33203125" style="1" bestFit="1" customWidth="1"/>
    <col min="12327" max="12327" width="9.109375" style="1"/>
    <col min="12328" max="12328" width="10.33203125" style="1" bestFit="1" customWidth="1"/>
    <col min="12329" max="12329" width="7.33203125" style="1" bestFit="1" customWidth="1"/>
    <col min="12330" max="12330" width="6.33203125" style="1" bestFit="1" customWidth="1"/>
    <col min="12331" max="12331" width="8.109375" style="1" bestFit="1" customWidth="1"/>
    <col min="12332" max="12332" width="10.33203125" style="1" customWidth="1"/>
    <col min="12333" max="12333" width="10.109375" style="1" bestFit="1" customWidth="1"/>
    <col min="12334" max="12334" width="11" style="1" customWidth="1"/>
    <col min="12335" max="12335" width="9.109375" style="1"/>
    <col min="12336" max="12336" width="9.44140625" style="1" customWidth="1"/>
    <col min="12337" max="12337" width="9.109375" style="1"/>
    <col min="12338" max="12338" width="7.88671875" style="1" bestFit="1" customWidth="1"/>
    <col min="12339" max="12558" width="9.109375" style="1"/>
    <col min="12559" max="12559" width="16.88671875" style="1" customWidth="1"/>
    <col min="12560" max="12560" width="5.109375" style="1" customWidth="1"/>
    <col min="12561" max="12561" width="27.109375" style="1" customWidth="1"/>
    <col min="12562" max="12562" width="8.5546875" style="1" bestFit="1" customWidth="1"/>
    <col min="12563" max="12564" width="3.33203125" style="1" bestFit="1" customWidth="1"/>
    <col min="12565" max="12565" width="9.88671875" style="1" customWidth="1"/>
    <col min="12566" max="12566" width="5.109375" style="1" bestFit="1" customWidth="1"/>
    <col min="12567" max="12567" width="10.44140625" style="1" customWidth="1"/>
    <col min="12568" max="12568" width="5.109375" style="1" bestFit="1" customWidth="1"/>
    <col min="12569" max="12569" width="12.33203125" style="1" customWidth="1"/>
    <col min="12570" max="12570" width="5.109375" style="1" bestFit="1" customWidth="1"/>
    <col min="12571" max="12571" width="4" style="1" customWidth="1"/>
    <col min="12572" max="12572" width="5.109375" style="1" bestFit="1" customWidth="1"/>
    <col min="12573" max="12573" width="8.5546875" style="1" bestFit="1" customWidth="1"/>
    <col min="12574" max="12574" width="10.109375" style="1" bestFit="1" customWidth="1"/>
    <col min="12575" max="12575" width="6.6640625" style="1" bestFit="1" customWidth="1"/>
    <col min="12576" max="12576" width="7.5546875" style="1" bestFit="1" customWidth="1"/>
    <col min="12577" max="12577" width="16.33203125" style="1" bestFit="1" customWidth="1"/>
    <col min="12578" max="12578" width="9.109375" style="1"/>
    <col min="12579" max="12579" width="6.6640625" style="1" customWidth="1"/>
    <col min="12580" max="12580" width="8" style="1" customWidth="1"/>
    <col min="12581" max="12581" width="9.109375" style="1"/>
    <col min="12582" max="12582" width="10.33203125" style="1" bestFit="1" customWidth="1"/>
    <col min="12583" max="12583" width="9.109375" style="1"/>
    <col min="12584" max="12584" width="10.33203125" style="1" bestFit="1" customWidth="1"/>
    <col min="12585" max="12585" width="7.33203125" style="1" bestFit="1" customWidth="1"/>
    <col min="12586" max="12586" width="6.33203125" style="1" bestFit="1" customWidth="1"/>
    <col min="12587" max="12587" width="8.109375" style="1" bestFit="1" customWidth="1"/>
    <col min="12588" max="12588" width="10.33203125" style="1" customWidth="1"/>
    <col min="12589" max="12589" width="10.109375" style="1" bestFit="1" customWidth="1"/>
    <col min="12590" max="12590" width="11" style="1" customWidth="1"/>
    <col min="12591" max="12591" width="9.109375" style="1"/>
    <col min="12592" max="12592" width="9.44140625" style="1" customWidth="1"/>
    <col min="12593" max="12593" width="9.109375" style="1"/>
    <col min="12594" max="12594" width="7.88671875" style="1" bestFit="1" customWidth="1"/>
    <col min="12595" max="12814" width="9.109375" style="1"/>
    <col min="12815" max="12815" width="16.88671875" style="1" customWidth="1"/>
    <col min="12816" max="12816" width="5.109375" style="1" customWidth="1"/>
    <col min="12817" max="12817" width="27.109375" style="1" customWidth="1"/>
    <col min="12818" max="12818" width="8.5546875" style="1" bestFit="1" customWidth="1"/>
    <col min="12819" max="12820" width="3.33203125" style="1" bestFit="1" customWidth="1"/>
    <col min="12821" max="12821" width="9.88671875" style="1" customWidth="1"/>
    <col min="12822" max="12822" width="5.109375" style="1" bestFit="1" customWidth="1"/>
    <col min="12823" max="12823" width="10.44140625" style="1" customWidth="1"/>
    <col min="12824" max="12824" width="5.109375" style="1" bestFit="1" customWidth="1"/>
    <col min="12825" max="12825" width="12.33203125" style="1" customWidth="1"/>
    <col min="12826" max="12826" width="5.109375" style="1" bestFit="1" customWidth="1"/>
    <col min="12827" max="12827" width="4" style="1" customWidth="1"/>
    <col min="12828" max="12828" width="5.109375" style="1" bestFit="1" customWidth="1"/>
    <col min="12829" max="12829" width="8.5546875" style="1" bestFit="1" customWidth="1"/>
    <col min="12830" max="12830" width="10.109375" style="1" bestFit="1" customWidth="1"/>
    <col min="12831" max="12831" width="6.6640625" style="1" bestFit="1" customWidth="1"/>
    <col min="12832" max="12832" width="7.5546875" style="1" bestFit="1" customWidth="1"/>
    <col min="12833" max="12833" width="16.33203125" style="1" bestFit="1" customWidth="1"/>
    <col min="12834" max="12834" width="9.109375" style="1"/>
    <col min="12835" max="12835" width="6.6640625" style="1" customWidth="1"/>
    <col min="12836" max="12836" width="8" style="1" customWidth="1"/>
    <col min="12837" max="12837" width="9.109375" style="1"/>
    <col min="12838" max="12838" width="10.33203125" style="1" bestFit="1" customWidth="1"/>
    <col min="12839" max="12839" width="9.109375" style="1"/>
    <col min="12840" max="12840" width="10.33203125" style="1" bestFit="1" customWidth="1"/>
    <col min="12841" max="12841" width="7.33203125" style="1" bestFit="1" customWidth="1"/>
    <col min="12842" max="12842" width="6.33203125" style="1" bestFit="1" customWidth="1"/>
    <col min="12843" max="12843" width="8.109375" style="1" bestFit="1" customWidth="1"/>
    <col min="12844" max="12844" width="10.33203125" style="1" customWidth="1"/>
    <col min="12845" max="12845" width="10.109375" style="1" bestFit="1" customWidth="1"/>
    <col min="12846" max="12846" width="11" style="1" customWidth="1"/>
    <col min="12847" max="12847" width="9.109375" style="1"/>
    <col min="12848" max="12848" width="9.44140625" style="1" customWidth="1"/>
    <col min="12849" max="12849" width="9.109375" style="1"/>
    <col min="12850" max="12850" width="7.88671875" style="1" bestFit="1" customWidth="1"/>
    <col min="12851" max="13070" width="9.109375" style="1"/>
    <col min="13071" max="13071" width="16.88671875" style="1" customWidth="1"/>
    <col min="13072" max="13072" width="5.109375" style="1" customWidth="1"/>
    <col min="13073" max="13073" width="27.109375" style="1" customWidth="1"/>
    <col min="13074" max="13074" width="8.5546875" style="1" bestFit="1" customWidth="1"/>
    <col min="13075" max="13076" width="3.33203125" style="1" bestFit="1" customWidth="1"/>
    <col min="13077" max="13077" width="9.88671875" style="1" customWidth="1"/>
    <col min="13078" max="13078" width="5.109375" style="1" bestFit="1" customWidth="1"/>
    <col min="13079" max="13079" width="10.44140625" style="1" customWidth="1"/>
    <col min="13080" max="13080" width="5.109375" style="1" bestFit="1" customWidth="1"/>
    <col min="13081" max="13081" width="12.33203125" style="1" customWidth="1"/>
    <col min="13082" max="13082" width="5.109375" style="1" bestFit="1" customWidth="1"/>
    <col min="13083" max="13083" width="4" style="1" customWidth="1"/>
    <col min="13084" max="13084" width="5.109375" style="1" bestFit="1" customWidth="1"/>
    <col min="13085" max="13085" width="8.5546875" style="1" bestFit="1" customWidth="1"/>
    <col min="13086" max="13086" width="10.109375" style="1" bestFit="1" customWidth="1"/>
    <col min="13087" max="13087" width="6.6640625" style="1" bestFit="1" customWidth="1"/>
    <col min="13088" max="13088" width="7.5546875" style="1" bestFit="1" customWidth="1"/>
    <col min="13089" max="13089" width="16.33203125" style="1" bestFit="1" customWidth="1"/>
    <col min="13090" max="13090" width="9.109375" style="1"/>
    <col min="13091" max="13091" width="6.6640625" style="1" customWidth="1"/>
    <col min="13092" max="13092" width="8" style="1" customWidth="1"/>
    <col min="13093" max="13093" width="9.109375" style="1"/>
    <col min="13094" max="13094" width="10.33203125" style="1" bestFit="1" customWidth="1"/>
    <col min="13095" max="13095" width="9.109375" style="1"/>
    <col min="13096" max="13096" width="10.33203125" style="1" bestFit="1" customWidth="1"/>
    <col min="13097" max="13097" width="7.33203125" style="1" bestFit="1" customWidth="1"/>
    <col min="13098" max="13098" width="6.33203125" style="1" bestFit="1" customWidth="1"/>
    <col min="13099" max="13099" width="8.109375" style="1" bestFit="1" customWidth="1"/>
    <col min="13100" max="13100" width="10.33203125" style="1" customWidth="1"/>
    <col min="13101" max="13101" width="10.109375" style="1" bestFit="1" customWidth="1"/>
    <col min="13102" max="13102" width="11" style="1" customWidth="1"/>
    <col min="13103" max="13103" width="9.109375" style="1"/>
    <col min="13104" max="13104" width="9.44140625" style="1" customWidth="1"/>
    <col min="13105" max="13105" width="9.109375" style="1"/>
    <col min="13106" max="13106" width="7.88671875" style="1" bestFit="1" customWidth="1"/>
    <col min="13107" max="13326" width="9.109375" style="1"/>
    <col min="13327" max="13327" width="16.88671875" style="1" customWidth="1"/>
    <col min="13328" max="13328" width="5.109375" style="1" customWidth="1"/>
    <col min="13329" max="13329" width="27.109375" style="1" customWidth="1"/>
    <col min="13330" max="13330" width="8.5546875" style="1" bestFit="1" customWidth="1"/>
    <col min="13331" max="13332" width="3.33203125" style="1" bestFit="1" customWidth="1"/>
    <col min="13333" max="13333" width="9.88671875" style="1" customWidth="1"/>
    <col min="13334" max="13334" width="5.109375" style="1" bestFit="1" customWidth="1"/>
    <col min="13335" max="13335" width="10.44140625" style="1" customWidth="1"/>
    <col min="13336" max="13336" width="5.109375" style="1" bestFit="1" customWidth="1"/>
    <col min="13337" max="13337" width="12.33203125" style="1" customWidth="1"/>
    <col min="13338" max="13338" width="5.109375" style="1" bestFit="1" customWidth="1"/>
    <col min="13339" max="13339" width="4" style="1" customWidth="1"/>
    <col min="13340" max="13340" width="5.109375" style="1" bestFit="1" customWidth="1"/>
    <col min="13341" max="13341" width="8.5546875" style="1" bestFit="1" customWidth="1"/>
    <col min="13342" max="13342" width="10.109375" style="1" bestFit="1" customWidth="1"/>
    <col min="13343" max="13343" width="6.6640625" style="1" bestFit="1" customWidth="1"/>
    <col min="13344" max="13344" width="7.5546875" style="1" bestFit="1" customWidth="1"/>
    <col min="13345" max="13345" width="16.33203125" style="1" bestFit="1" customWidth="1"/>
    <col min="13346" max="13346" width="9.109375" style="1"/>
    <col min="13347" max="13347" width="6.6640625" style="1" customWidth="1"/>
    <col min="13348" max="13348" width="8" style="1" customWidth="1"/>
    <col min="13349" max="13349" width="9.109375" style="1"/>
    <col min="13350" max="13350" width="10.33203125" style="1" bestFit="1" customWidth="1"/>
    <col min="13351" max="13351" width="9.109375" style="1"/>
    <col min="13352" max="13352" width="10.33203125" style="1" bestFit="1" customWidth="1"/>
    <col min="13353" max="13353" width="7.33203125" style="1" bestFit="1" customWidth="1"/>
    <col min="13354" max="13354" width="6.33203125" style="1" bestFit="1" customWidth="1"/>
    <col min="13355" max="13355" width="8.109375" style="1" bestFit="1" customWidth="1"/>
    <col min="13356" max="13356" width="10.33203125" style="1" customWidth="1"/>
    <col min="13357" max="13357" width="10.109375" style="1" bestFit="1" customWidth="1"/>
    <col min="13358" max="13358" width="11" style="1" customWidth="1"/>
    <col min="13359" max="13359" width="9.109375" style="1"/>
    <col min="13360" max="13360" width="9.44140625" style="1" customWidth="1"/>
    <col min="13361" max="13361" width="9.109375" style="1"/>
    <col min="13362" max="13362" width="7.88671875" style="1" bestFit="1" customWidth="1"/>
    <col min="13363" max="13582" width="9.109375" style="1"/>
    <col min="13583" max="13583" width="16.88671875" style="1" customWidth="1"/>
    <col min="13584" max="13584" width="5.109375" style="1" customWidth="1"/>
    <col min="13585" max="13585" width="27.109375" style="1" customWidth="1"/>
    <col min="13586" max="13586" width="8.5546875" style="1" bestFit="1" customWidth="1"/>
    <col min="13587" max="13588" width="3.33203125" style="1" bestFit="1" customWidth="1"/>
    <col min="13589" max="13589" width="9.88671875" style="1" customWidth="1"/>
    <col min="13590" max="13590" width="5.109375" style="1" bestFit="1" customWidth="1"/>
    <col min="13591" max="13591" width="10.44140625" style="1" customWidth="1"/>
    <col min="13592" max="13592" width="5.109375" style="1" bestFit="1" customWidth="1"/>
    <col min="13593" max="13593" width="12.33203125" style="1" customWidth="1"/>
    <col min="13594" max="13594" width="5.109375" style="1" bestFit="1" customWidth="1"/>
    <col min="13595" max="13595" width="4" style="1" customWidth="1"/>
    <col min="13596" max="13596" width="5.109375" style="1" bestFit="1" customWidth="1"/>
    <col min="13597" max="13597" width="8.5546875" style="1" bestFit="1" customWidth="1"/>
    <col min="13598" max="13598" width="10.109375" style="1" bestFit="1" customWidth="1"/>
    <col min="13599" max="13599" width="6.6640625" style="1" bestFit="1" customWidth="1"/>
    <col min="13600" max="13600" width="7.5546875" style="1" bestFit="1" customWidth="1"/>
    <col min="13601" max="13601" width="16.33203125" style="1" bestFit="1" customWidth="1"/>
    <col min="13602" max="13602" width="9.109375" style="1"/>
    <col min="13603" max="13603" width="6.6640625" style="1" customWidth="1"/>
    <col min="13604" max="13604" width="8" style="1" customWidth="1"/>
    <col min="13605" max="13605" width="9.109375" style="1"/>
    <col min="13606" max="13606" width="10.33203125" style="1" bestFit="1" customWidth="1"/>
    <col min="13607" max="13607" width="9.109375" style="1"/>
    <col min="13608" max="13608" width="10.33203125" style="1" bestFit="1" customWidth="1"/>
    <col min="13609" max="13609" width="7.33203125" style="1" bestFit="1" customWidth="1"/>
    <col min="13610" max="13610" width="6.33203125" style="1" bestFit="1" customWidth="1"/>
    <col min="13611" max="13611" width="8.109375" style="1" bestFit="1" customWidth="1"/>
    <col min="13612" max="13612" width="10.33203125" style="1" customWidth="1"/>
    <col min="13613" max="13613" width="10.109375" style="1" bestFit="1" customWidth="1"/>
    <col min="13614" max="13614" width="11" style="1" customWidth="1"/>
    <col min="13615" max="13615" width="9.109375" style="1"/>
    <col min="13616" max="13616" width="9.44140625" style="1" customWidth="1"/>
    <col min="13617" max="13617" width="9.109375" style="1"/>
    <col min="13618" max="13618" width="7.88671875" style="1" bestFit="1" customWidth="1"/>
    <col min="13619" max="13838" width="9.109375" style="1"/>
    <col min="13839" max="13839" width="16.88671875" style="1" customWidth="1"/>
    <col min="13840" max="13840" width="5.109375" style="1" customWidth="1"/>
    <col min="13841" max="13841" width="27.109375" style="1" customWidth="1"/>
    <col min="13842" max="13842" width="8.5546875" style="1" bestFit="1" customWidth="1"/>
    <col min="13843" max="13844" width="3.33203125" style="1" bestFit="1" customWidth="1"/>
    <col min="13845" max="13845" width="9.88671875" style="1" customWidth="1"/>
    <col min="13846" max="13846" width="5.109375" style="1" bestFit="1" customWidth="1"/>
    <col min="13847" max="13847" width="10.44140625" style="1" customWidth="1"/>
    <col min="13848" max="13848" width="5.109375" style="1" bestFit="1" customWidth="1"/>
    <col min="13849" max="13849" width="12.33203125" style="1" customWidth="1"/>
    <col min="13850" max="13850" width="5.109375" style="1" bestFit="1" customWidth="1"/>
    <col min="13851" max="13851" width="4" style="1" customWidth="1"/>
    <col min="13852" max="13852" width="5.109375" style="1" bestFit="1" customWidth="1"/>
    <col min="13853" max="13853" width="8.5546875" style="1" bestFit="1" customWidth="1"/>
    <col min="13854" max="13854" width="10.109375" style="1" bestFit="1" customWidth="1"/>
    <col min="13855" max="13855" width="6.6640625" style="1" bestFit="1" customWidth="1"/>
    <col min="13856" max="13856" width="7.5546875" style="1" bestFit="1" customWidth="1"/>
    <col min="13857" max="13857" width="16.33203125" style="1" bestFit="1" customWidth="1"/>
    <col min="13858" max="13858" width="9.109375" style="1"/>
    <col min="13859" max="13859" width="6.6640625" style="1" customWidth="1"/>
    <col min="13860" max="13860" width="8" style="1" customWidth="1"/>
    <col min="13861" max="13861" width="9.109375" style="1"/>
    <col min="13862" max="13862" width="10.33203125" style="1" bestFit="1" customWidth="1"/>
    <col min="13863" max="13863" width="9.109375" style="1"/>
    <col min="13864" max="13864" width="10.33203125" style="1" bestFit="1" customWidth="1"/>
    <col min="13865" max="13865" width="7.33203125" style="1" bestFit="1" customWidth="1"/>
    <col min="13866" max="13866" width="6.33203125" style="1" bestFit="1" customWidth="1"/>
    <col min="13867" max="13867" width="8.109375" style="1" bestFit="1" customWidth="1"/>
    <col min="13868" max="13868" width="10.33203125" style="1" customWidth="1"/>
    <col min="13869" max="13869" width="10.109375" style="1" bestFit="1" customWidth="1"/>
    <col min="13870" max="13870" width="11" style="1" customWidth="1"/>
    <col min="13871" max="13871" width="9.109375" style="1"/>
    <col min="13872" max="13872" width="9.44140625" style="1" customWidth="1"/>
    <col min="13873" max="13873" width="9.109375" style="1"/>
    <col min="13874" max="13874" width="7.88671875" style="1" bestFit="1" customWidth="1"/>
    <col min="13875" max="14094" width="9.109375" style="1"/>
    <col min="14095" max="14095" width="16.88671875" style="1" customWidth="1"/>
    <col min="14096" max="14096" width="5.109375" style="1" customWidth="1"/>
    <col min="14097" max="14097" width="27.109375" style="1" customWidth="1"/>
    <col min="14098" max="14098" width="8.5546875" style="1" bestFit="1" customWidth="1"/>
    <col min="14099" max="14100" width="3.33203125" style="1" bestFit="1" customWidth="1"/>
    <col min="14101" max="14101" width="9.88671875" style="1" customWidth="1"/>
    <col min="14102" max="14102" width="5.109375" style="1" bestFit="1" customWidth="1"/>
    <col min="14103" max="14103" width="10.44140625" style="1" customWidth="1"/>
    <col min="14104" max="14104" width="5.109375" style="1" bestFit="1" customWidth="1"/>
    <col min="14105" max="14105" width="12.33203125" style="1" customWidth="1"/>
    <col min="14106" max="14106" width="5.109375" style="1" bestFit="1" customWidth="1"/>
    <col min="14107" max="14107" width="4" style="1" customWidth="1"/>
    <col min="14108" max="14108" width="5.109375" style="1" bestFit="1" customWidth="1"/>
    <col min="14109" max="14109" width="8.5546875" style="1" bestFit="1" customWidth="1"/>
    <col min="14110" max="14110" width="10.109375" style="1" bestFit="1" customWidth="1"/>
    <col min="14111" max="14111" width="6.6640625" style="1" bestFit="1" customWidth="1"/>
    <col min="14112" max="14112" width="7.5546875" style="1" bestFit="1" customWidth="1"/>
    <col min="14113" max="14113" width="16.33203125" style="1" bestFit="1" customWidth="1"/>
    <col min="14114" max="14114" width="9.109375" style="1"/>
    <col min="14115" max="14115" width="6.6640625" style="1" customWidth="1"/>
    <col min="14116" max="14116" width="8" style="1" customWidth="1"/>
    <col min="14117" max="14117" width="9.109375" style="1"/>
    <col min="14118" max="14118" width="10.33203125" style="1" bestFit="1" customWidth="1"/>
    <col min="14119" max="14119" width="9.109375" style="1"/>
    <col min="14120" max="14120" width="10.33203125" style="1" bestFit="1" customWidth="1"/>
    <col min="14121" max="14121" width="7.33203125" style="1" bestFit="1" customWidth="1"/>
    <col min="14122" max="14122" width="6.33203125" style="1" bestFit="1" customWidth="1"/>
    <col min="14123" max="14123" width="8.109375" style="1" bestFit="1" customWidth="1"/>
    <col min="14124" max="14124" width="10.33203125" style="1" customWidth="1"/>
    <col min="14125" max="14125" width="10.109375" style="1" bestFit="1" customWidth="1"/>
    <col min="14126" max="14126" width="11" style="1" customWidth="1"/>
    <col min="14127" max="14127" width="9.109375" style="1"/>
    <col min="14128" max="14128" width="9.44140625" style="1" customWidth="1"/>
    <col min="14129" max="14129" width="9.109375" style="1"/>
    <col min="14130" max="14130" width="7.88671875" style="1" bestFit="1" customWidth="1"/>
    <col min="14131" max="14350" width="9.109375" style="1"/>
    <col min="14351" max="14351" width="16.88671875" style="1" customWidth="1"/>
    <col min="14352" max="14352" width="5.109375" style="1" customWidth="1"/>
    <col min="14353" max="14353" width="27.109375" style="1" customWidth="1"/>
    <col min="14354" max="14354" width="8.5546875" style="1" bestFit="1" customWidth="1"/>
    <col min="14355" max="14356" width="3.33203125" style="1" bestFit="1" customWidth="1"/>
    <col min="14357" max="14357" width="9.88671875" style="1" customWidth="1"/>
    <col min="14358" max="14358" width="5.109375" style="1" bestFit="1" customWidth="1"/>
    <col min="14359" max="14359" width="10.44140625" style="1" customWidth="1"/>
    <col min="14360" max="14360" width="5.109375" style="1" bestFit="1" customWidth="1"/>
    <col min="14361" max="14361" width="12.33203125" style="1" customWidth="1"/>
    <col min="14362" max="14362" width="5.109375" style="1" bestFit="1" customWidth="1"/>
    <col min="14363" max="14363" width="4" style="1" customWidth="1"/>
    <col min="14364" max="14364" width="5.109375" style="1" bestFit="1" customWidth="1"/>
    <col min="14365" max="14365" width="8.5546875" style="1" bestFit="1" customWidth="1"/>
    <col min="14366" max="14366" width="10.109375" style="1" bestFit="1" customWidth="1"/>
    <col min="14367" max="14367" width="6.6640625" style="1" bestFit="1" customWidth="1"/>
    <col min="14368" max="14368" width="7.5546875" style="1" bestFit="1" customWidth="1"/>
    <col min="14369" max="14369" width="16.33203125" style="1" bestFit="1" customWidth="1"/>
    <col min="14370" max="14370" width="9.109375" style="1"/>
    <col min="14371" max="14371" width="6.6640625" style="1" customWidth="1"/>
    <col min="14372" max="14372" width="8" style="1" customWidth="1"/>
    <col min="14373" max="14373" width="9.109375" style="1"/>
    <col min="14374" max="14374" width="10.33203125" style="1" bestFit="1" customWidth="1"/>
    <col min="14375" max="14375" width="9.109375" style="1"/>
    <col min="14376" max="14376" width="10.33203125" style="1" bestFit="1" customWidth="1"/>
    <col min="14377" max="14377" width="7.33203125" style="1" bestFit="1" customWidth="1"/>
    <col min="14378" max="14378" width="6.33203125" style="1" bestFit="1" customWidth="1"/>
    <col min="14379" max="14379" width="8.109375" style="1" bestFit="1" customWidth="1"/>
    <col min="14380" max="14380" width="10.33203125" style="1" customWidth="1"/>
    <col min="14381" max="14381" width="10.109375" style="1" bestFit="1" customWidth="1"/>
    <col min="14382" max="14382" width="11" style="1" customWidth="1"/>
    <col min="14383" max="14383" width="9.109375" style="1"/>
    <col min="14384" max="14384" width="9.44140625" style="1" customWidth="1"/>
    <col min="14385" max="14385" width="9.109375" style="1"/>
    <col min="14386" max="14386" width="7.88671875" style="1" bestFit="1" customWidth="1"/>
    <col min="14387" max="14606" width="9.109375" style="1"/>
    <col min="14607" max="14607" width="16.88671875" style="1" customWidth="1"/>
    <col min="14608" max="14608" width="5.109375" style="1" customWidth="1"/>
    <col min="14609" max="14609" width="27.109375" style="1" customWidth="1"/>
    <col min="14610" max="14610" width="8.5546875" style="1" bestFit="1" customWidth="1"/>
    <col min="14611" max="14612" width="3.33203125" style="1" bestFit="1" customWidth="1"/>
    <col min="14613" max="14613" width="9.88671875" style="1" customWidth="1"/>
    <col min="14614" max="14614" width="5.109375" style="1" bestFit="1" customWidth="1"/>
    <col min="14615" max="14615" width="10.44140625" style="1" customWidth="1"/>
    <col min="14616" max="14616" width="5.109375" style="1" bestFit="1" customWidth="1"/>
    <col min="14617" max="14617" width="12.33203125" style="1" customWidth="1"/>
    <col min="14618" max="14618" width="5.109375" style="1" bestFit="1" customWidth="1"/>
    <col min="14619" max="14619" width="4" style="1" customWidth="1"/>
    <col min="14620" max="14620" width="5.109375" style="1" bestFit="1" customWidth="1"/>
    <col min="14621" max="14621" width="8.5546875" style="1" bestFit="1" customWidth="1"/>
    <col min="14622" max="14622" width="10.109375" style="1" bestFit="1" customWidth="1"/>
    <col min="14623" max="14623" width="6.6640625" style="1" bestFit="1" customWidth="1"/>
    <col min="14624" max="14624" width="7.5546875" style="1" bestFit="1" customWidth="1"/>
    <col min="14625" max="14625" width="16.33203125" style="1" bestFit="1" customWidth="1"/>
    <col min="14626" max="14626" width="9.109375" style="1"/>
    <col min="14627" max="14627" width="6.6640625" style="1" customWidth="1"/>
    <col min="14628" max="14628" width="8" style="1" customWidth="1"/>
    <col min="14629" max="14629" width="9.109375" style="1"/>
    <col min="14630" max="14630" width="10.33203125" style="1" bestFit="1" customWidth="1"/>
    <col min="14631" max="14631" width="9.109375" style="1"/>
    <col min="14632" max="14632" width="10.33203125" style="1" bestFit="1" customWidth="1"/>
    <col min="14633" max="14633" width="7.33203125" style="1" bestFit="1" customWidth="1"/>
    <col min="14634" max="14634" width="6.33203125" style="1" bestFit="1" customWidth="1"/>
    <col min="14635" max="14635" width="8.109375" style="1" bestFit="1" customWidth="1"/>
    <col min="14636" max="14636" width="10.33203125" style="1" customWidth="1"/>
    <col min="14637" max="14637" width="10.109375" style="1" bestFit="1" customWidth="1"/>
    <col min="14638" max="14638" width="11" style="1" customWidth="1"/>
    <col min="14639" max="14639" width="9.109375" style="1"/>
    <col min="14640" max="14640" width="9.44140625" style="1" customWidth="1"/>
    <col min="14641" max="14641" width="9.109375" style="1"/>
    <col min="14642" max="14642" width="7.88671875" style="1" bestFit="1" customWidth="1"/>
    <col min="14643" max="14862" width="9.109375" style="1"/>
    <col min="14863" max="14863" width="16.88671875" style="1" customWidth="1"/>
    <col min="14864" max="14864" width="5.109375" style="1" customWidth="1"/>
    <col min="14865" max="14865" width="27.109375" style="1" customWidth="1"/>
    <col min="14866" max="14866" width="8.5546875" style="1" bestFit="1" customWidth="1"/>
    <col min="14867" max="14868" width="3.33203125" style="1" bestFit="1" customWidth="1"/>
    <col min="14869" max="14869" width="9.88671875" style="1" customWidth="1"/>
    <col min="14870" max="14870" width="5.109375" style="1" bestFit="1" customWidth="1"/>
    <col min="14871" max="14871" width="10.44140625" style="1" customWidth="1"/>
    <col min="14872" max="14872" width="5.109375" style="1" bestFit="1" customWidth="1"/>
    <col min="14873" max="14873" width="12.33203125" style="1" customWidth="1"/>
    <col min="14874" max="14874" width="5.109375" style="1" bestFit="1" customWidth="1"/>
    <col min="14875" max="14875" width="4" style="1" customWidth="1"/>
    <col min="14876" max="14876" width="5.109375" style="1" bestFit="1" customWidth="1"/>
    <col min="14877" max="14877" width="8.5546875" style="1" bestFit="1" customWidth="1"/>
    <col min="14878" max="14878" width="10.109375" style="1" bestFit="1" customWidth="1"/>
    <col min="14879" max="14879" width="6.6640625" style="1" bestFit="1" customWidth="1"/>
    <col min="14880" max="14880" width="7.5546875" style="1" bestFit="1" customWidth="1"/>
    <col min="14881" max="14881" width="16.33203125" style="1" bestFit="1" customWidth="1"/>
    <col min="14882" max="14882" width="9.109375" style="1"/>
    <col min="14883" max="14883" width="6.6640625" style="1" customWidth="1"/>
    <col min="14884" max="14884" width="8" style="1" customWidth="1"/>
    <col min="14885" max="14885" width="9.109375" style="1"/>
    <col min="14886" max="14886" width="10.33203125" style="1" bestFit="1" customWidth="1"/>
    <col min="14887" max="14887" width="9.109375" style="1"/>
    <col min="14888" max="14888" width="10.33203125" style="1" bestFit="1" customWidth="1"/>
    <col min="14889" max="14889" width="7.33203125" style="1" bestFit="1" customWidth="1"/>
    <col min="14890" max="14890" width="6.33203125" style="1" bestFit="1" customWidth="1"/>
    <col min="14891" max="14891" width="8.109375" style="1" bestFit="1" customWidth="1"/>
    <col min="14892" max="14892" width="10.33203125" style="1" customWidth="1"/>
    <col min="14893" max="14893" width="10.109375" style="1" bestFit="1" customWidth="1"/>
    <col min="14894" max="14894" width="11" style="1" customWidth="1"/>
    <col min="14895" max="14895" width="9.109375" style="1"/>
    <col min="14896" max="14896" width="9.44140625" style="1" customWidth="1"/>
    <col min="14897" max="14897" width="9.109375" style="1"/>
    <col min="14898" max="14898" width="7.88671875" style="1" bestFit="1" customWidth="1"/>
    <col min="14899" max="15118" width="9.109375" style="1"/>
    <col min="15119" max="15119" width="16.88671875" style="1" customWidth="1"/>
    <col min="15120" max="15120" width="5.109375" style="1" customWidth="1"/>
    <col min="15121" max="15121" width="27.109375" style="1" customWidth="1"/>
    <col min="15122" max="15122" width="8.5546875" style="1" bestFit="1" customWidth="1"/>
    <col min="15123" max="15124" width="3.33203125" style="1" bestFit="1" customWidth="1"/>
    <col min="15125" max="15125" width="9.88671875" style="1" customWidth="1"/>
    <col min="15126" max="15126" width="5.109375" style="1" bestFit="1" customWidth="1"/>
    <col min="15127" max="15127" width="10.44140625" style="1" customWidth="1"/>
    <col min="15128" max="15128" width="5.109375" style="1" bestFit="1" customWidth="1"/>
    <col min="15129" max="15129" width="12.33203125" style="1" customWidth="1"/>
    <col min="15130" max="15130" width="5.109375" style="1" bestFit="1" customWidth="1"/>
    <col min="15131" max="15131" width="4" style="1" customWidth="1"/>
    <col min="15132" max="15132" width="5.109375" style="1" bestFit="1" customWidth="1"/>
    <col min="15133" max="15133" width="8.5546875" style="1" bestFit="1" customWidth="1"/>
    <col min="15134" max="15134" width="10.109375" style="1" bestFit="1" customWidth="1"/>
    <col min="15135" max="15135" width="6.6640625" style="1" bestFit="1" customWidth="1"/>
    <col min="15136" max="15136" width="7.5546875" style="1" bestFit="1" customWidth="1"/>
    <col min="15137" max="15137" width="16.33203125" style="1" bestFit="1" customWidth="1"/>
    <col min="15138" max="15138" width="9.109375" style="1"/>
    <col min="15139" max="15139" width="6.6640625" style="1" customWidth="1"/>
    <col min="15140" max="15140" width="8" style="1" customWidth="1"/>
    <col min="15141" max="15141" width="9.109375" style="1"/>
    <col min="15142" max="15142" width="10.33203125" style="1" bestFit="1" customWidth="1"/>
    <col min="15143" max="15143" width="9.109375" style="1"/>
    <col min="15144" max="15144" width="10.33203125" style="1" bestFit="1" customWidth="1"/>
    <col min="15145" max="15145" width="7.33203125" style="1" bestFit="1" customWidth="1"/>
    <col min="15146" max="15146" width="6.33203125" style="1" bestFit="1" customWidth="1"/>
    <col min="15147" max="15147" width="8.109375" style="1" bestFit="1" customWidth="1"/>
    <col min="15148" max="15148" width="10.33203125" style="1" customWidth="1"/>
    <col min="15149" max="15149" width="10.109375" style="1" bestFit="1" customWidth="1"/>
    <col min="15150" max="15150" width="11" style="1" customWidth="1"/>
    <col min="15151" max="15151" width="9.109375" style="1"/>
    <col min="15152" max="15152" width="9.44140625" style="1" customWidth="1"/>
    <col min="15153" max="15153" width="9.109375" style="1"/>
    <col min="15154" max="15154" width="7.88671875" style="1" bestFit="1" customWidth="1"/>
    <col min="15155" max="15374" width="9.109375" style="1"/>
    <col min="15375" max="15375" width="16.88671875" style="1" customWidth="1"/>
    <col min="15376" max="15376" width="5.109375" style="1" customWidth="1"/>
    <col min="15377" max="15377" width="27.109375" style="1" customWidth="1"/>
    <col min="15378" max="15378" width="8.5546875" style="1" bestFit="1" customWidth="1"/>
    <col min="15379" max="15380" width="3.33203125" style="1" bestFit="1" customWidth="1"/>
    <col min="15381" max="15381" width="9.88671875" style="1" customWidth="1"/>
    <col min="15382" max="15382" width="5.109375" style="1" bestFit="1" customWidth="1"/>
    <col min="15383" max="15383" width="10.44140625" style="1" customWidth="1"/>
    <col min="15384" max="15384" width="5.109375" style="1" bestFit="1" customWidth="1"/>
    <col min="15385" max="15385" width="12.33203125" style="1" customWidth="1"/>
    <col min="15386" max="15386" width="5.109375" style="1" bestFit="1" customWidth="1"/>
    <col min="15387" max="15387" width="4" style="1" customWidth="1"/>
    <col min="15388" max="15388" width="5.109375" style="1" bestFit="1" customWidth="1"/>
    <col min="15389" max="15389" width="8.5546875" style="1" bestFit="1" customWidth="1"/>
    <col min="15390" max="15390" width="10.109375" style="1" bestFit="1" customWidth="1"/>
    <col min="15391" max="15391" width="6.6640625" style="1" bestFit="1" customWidth="1"/>
    <col min="15392" max="15392" width="7.5546875" style="1" bestFit="1" customWidth="1"/>
    <col min="15393" max="15393" width="16.33203125" style="1" bestFit="1" customWidth="1"/>
    <col min="15394" max="15394" width="9.109375" style="1"/>
    <col min="15395" max="15395" width="6.6640625" style="1" customWidth="1"/>
    <col min="15396" max="15396" width="8" style="1" customWidth="1"/>
    <col min="15397" max="15397" width="9.109375" style="1"/>
    <col min="15398" max="15398" width="10.33203125" style="1" bestFit="1" customWidth="1"/>
    <col min="15399" max="15399" width="9.109375" style="1"/>
    <col min="15400" max="15400" width="10.33203125" style="1" bestFit="1" customWidth="1"/>
    <col min="15401" max="15401" width="7.33203125" style="1" bestFit="1" customWidth="1"/>
    <col min="15402" max="15402" width="6.33203125" style="1" bestFit="1" customWidth="1"/>
    <col min="15403" max="15403" width="8.109375" style="1" bestFit="1" customWidth="1"/>
    <col min="15404" max="15404" width="10.33203125" style="1" customWidth="1"/>
    <col min="15405" max="15405" width="10.109375" style="1" bestFit="1" customWidth="1"/>
    <col min="15406" max="15406" width="11" style="1" customWidth="1"/>
    <col min="15407" max="15407" width="9.109375" style="1"/>
    <col min="15408" max="15408" width="9.44140625" style="1" customWidth="1"/>
    <col min="15409" max="15409" width="9.109375" style="1"/>
    <col min="15410" max="15410" width="7.88671875" style="1" bestFit="1" customWidth="1"/>
    <col min="15411" max="15630" width="9.109375" style="1"/>
    <col min="15631" max="15631" width="16.88671875" style="1" customWidth="1"/>
    <col min="15632" max="15632" width="5.109375" style="1" customWidth="1"/>
    <col min="15633" max="15633" width="27.109375" style="1" customWidth="1"/>
    <col min="15634" max="15634" width="8.5546875" style="1" bestFit="1" customWidth="1"/>
    <col min="15635" max="15636" width="3.33203125" style="1" bestFit="1" customWidth="1"/>
    <col min="15637" max="15637" width="9.88671875" style="1" customWidth="1"/>
    <col min="15638" max="15638" width="5.109375" style="1" bestFit="1" customWidth="1"/>
    <col min="15639" max="15639" width="10.44140625" style="1" customWidth="1"/>
    <col min="15640" max="15640" width="5.109375" style="1" bestFit="1" customWidth="1"/>
    <col min="15641" max="15641" width="12.33203125" style="1" customWidth="1"/>
    <col min="15642" max="15642" width="5.109375" style="1" bestFit="1" customWidth="1"/>
    <col min="15643" max="15643" width="4" style="1" customWidth="1"/>
    <col min="15644" max="15644" width="5.109375" style="1" bestFit="1" customWidth="1"/>
    <col min="15645" max="15645" width="8.5546875" style="1" bestFit="1" customWidth="1"/>
    <col min="15646" max="15646" width="10.109375" style="1" bestFit="1" customWidth="1"/>
    <col min="15647" max="15647" width="6.6640625" style="1" bestFit="1" customWidth="1"/>
    <col min="15648" max="15648" width="7.5546875" style="1" bestFit="1" customWidth="1"/>
    <col min="15649" max="15649" width="16.33203125" style="1" bestFit="1" customWidth="1"/>
    <col min="15650" max="15650" width="9.109375" style="1"/>
    <col min="15651" max="15651" width="6.6640625" style="1" customWidth="1"/>
    <col min="15652" max="15652" width="8" style="1" customWidth="1"/>
    <col min="15653" max="15653" width="9.109375" style="1"/>
    <col min="15654" max="15654" width="10.33203125" style="1" bestFit="1" customWidth="1"/>
    <col min="15655" max="15655" width="9.109375" style="1"/>
    <col min="15656" max="15656" width="10.33203125" style="1" bestFit="1" customWidth="1"/>
    <col min="15657" max="15657" width="7.33203125" style="1" bestFit="1" customWidth="1"/>
    <col min="15658" max="15658" width="6.33203125" style="1" bestFit="1" customWidth="1"/>
    <col min="15659" max="15659" width="8.109375" style="1" bestFit="1" customWidth="1"/>
    <col min="15660" max="15660" width="10.33203125" style="1" customWidth="1"/>
    <col min="15661" max="15661" width="10.109375" style="1" bestFit="1" customWidth="1"/>
    <col min="15662" max="15662" width="11" style="1" customWidth="1"/>
    <col min="15663" max="15663" width="9.109375" style="1"/>
    <col min="15664" max="15664" width="9.44140625" style="1" customWidth="1"/>
    <col min="15665" max="15665" width="9.109375" style="1"/>
    <col min="15666" max="15666" width="7.88671875" style="1" bestFit="1" customWidth="1"/>
    <col min="15667" max="15886" width="9.109375" style="1"/>
    <col min="15887" max="15887" width="16.88671875" style="1" customWidth="1"/>
    <col min="15888" max="15888" width="5.109375" style="1" customWidth="1"/>
    <col min="15889" max="15889" width="27.109375" style="1" customWidth="1"/>
    <col min="15890" max="15890" width="8.5546875" style="1" bestFit="1" customWidth="1"/>
    <col min="15891" max="15892" width="3.33203125" style="1" bestFit="1" customWidth="1"/>
    <col min="15893" max="15893" width="9.88671875" style="1" customWidth="1"/>
    <col min="15894" max="15894" width="5.109375" style="1" bestFit="1" customWidth="1"/>
    <col min="15895" max="15895" width="10.44140625" style="1" customWidth="1"/>
    <col min="15896" max="15896" width="5.109375" style="1" bestFit="1" customWidth="1"/>
    <col min="15897" max="15897" width="12.33203125" style="1" customWidth="1"/>
    <col min="15898" max="15898" width="5.109375" style="1" bestFit="1" customWidth="1"/>
    <col min="15899" max="15899" width="4" style="1" customWidth="1"/>
    <col min="15900" max="15900" width="5.109375" style="1" bestFit="1" customWidth="1"/>
    <col min="15901" max="15901" width="8.5546875" style="1" bestFit="1" customWidth="1"/>
    <col min="15902" max="15902" width="10.109375" style="1" bestFit="1" customWidth="1"/>
    <col min="15903" max="15903" width="6.6640625" style="1" bestFit="1" customWidth="1"/>
    <col min="15904" max="15904" width="7.5546875" style="1" bestFit="1" customWidth="1"/>
    <col min="15905" max="15905" width="16.33203125" style="1" bestFit="1" customWidth="1"/>
    <col min="15906" max="15906" width="9.109375" style="1"/>
    <col min="15907" max="15907" width="6.6640625" style="1" customWidth="1"/>
    <col min="15908" max="15908" width="8" style="1" customWidth="1"/>
    <col min="15909" max="15909" width="9.109375" style="1"/>
    <col min="15910" max="15910" width="10.33203125" style="1" bestFit="1" customWidth="1"/>
    <col min="15911" max="15911" width="9.109375" style="1"/>
    <col min="15912" max="15912" width="10.33203125" style="1" bestFit="1" customWidth="1"/>
    <col min="15913" max="15913" width="7.33203125" style="1" bestFit="1" customWidth="1"/>
    <col min="15914" max="15914" width="6.33203125" style="1" bestFit="1" customWidth="1"/>
    <col min="15915" max="15915" width="8.109375" style="1" bestFit="1" customWidth="1"/>
    <col min="15916" max="15916" width="10.33203125" style="1" customWidth="1"/>
    <col min="15917" max="15917" width="10.109375" style="1" bestFit="1" customWidth="1"/>
    <col min="15918" max="15918" width="11" style="1" customWidth="1"/>
    <col min="15919" max="15919" width="9.109375" style="1"/>
    <col min="15920" max="15920" width="9.44140625" style="1" customWidth="1"/>
    <col min="15921" max="15921" width="9.109375" style="1"/>
    <col min="15922" max="15922" width="7.88671875" style="1" bestFit="1" customWidth="1"/>
    <col min="15923" max="16142" width="9.109375" style="1"/>
    <col min="16143" max="16143" width="16.88671875" style="1" customWidth="1"/>
    <col min="16144" max="16144" width="5.109375" style="1" customWidth="1"/>
    <col min="16145" max="16145" width="27.109375" style="1" customWidth="1"/>
    <col min="16146" max="16146" width="8.5546875" style="1" bestFit="1" customWidth="1"/>
    <col min="16147" max="16148" width="3.33203125" style="1" bestFit="1" customWidth="1"/>
    <col min="16149" max="16149" width="9.88671875" style="1" customWidth="1"/>
    <col min="16150" max="16150" width="5.109375" style="1" bestFit="1" customWidth="1"/>
    <col min="16151" max="16151" width="10.44140625" style="1" customWidth="1"/>
    <col min="16152" max="16152" width="5.109375" style="1" bestFit="1" customWidth="1"/>
    <col min="16153" max="16153" width="12.33203125" style="1" customWidth="1"/>
    <col min="16154" max="16154" width="5.109375" style="1" bestFit="1" customWidth="1"/>
    <col min="16155" max="16155" width="4" style="1" customWidth="1"/>
    <col min="16156" max="16156" width="5.109375" style="1" bestFit="1" customWidth="1"/>
    <col min="16157" max="16157" width="8.5546875" style="1" bestFit="1" customWidth="1"/>
    <col min="16158" max="16158" width="10.109375" style="1" bestFit="1" customWidth="1"/>
    <col min="16159" max="16159" width="6.6640625" style="1" bestFit="1" customWidth="1"/>
    <col min="16160" max="16160" width="7.5546875" style="1" bestFit="1" customWidth="1"/>
    <col min="16161" max="16161" width="16.33203125" style="1" bestFit="1" customWidth="1"/>
    <col min="16162" max="16162" width="9.109375" style="1"/>
    <col min="16163" max="16163" width="6.6640625" style="1" customWidth="1"/>
    <col min="16164" max="16164" width="8" style="1" customWidth="1"/>
    <col min="16165" max="16165" width="9.109375" style="1"/>
    <col min="16166" max="16166" width="10.33203125" style="1" bestFit="1" customWidth="1"/>
    <col min="16167" max="16167" width="9.109375" style="1"/>
    <col min="16168" max="16168" width="10.33203125" style="1" bestFit="1" customWidth="1"/>
    <col min="16169" max="16169" width="7.33203125" style="1" bestFit="1" customWidth="1"/>
    <col min="16170" max="16170" width="6.33203125" style="1" bestFit="1" customWidth="1"/>
    <col min="16171" max="16171" width="8.109375" style="1" bestFit="1" customWidth="1"/>
    <col min="16172" max="16172" width="10.33203125" style="1" customWidth="1"/>
    <col min="16173" max="16173" width="10.109375" style="1" bestFit="1" customWidth="1"/>
    <col min="16174" max="16174" width="11" style="1" customWidth="1"/>
    <col min="16175" max="16175" width="9.109375" style="1"/>
    <col min="16176" max="16176" width="9.44140625" style="1" customWidth="1"/>
    <col min="16177" max="16177" width="9.109375" style="1"/>
    <col min="16178" max="16178" width="7.88671875" style="1" bestFit="1" customWidth="1"/>
    <col min="16179" max="16384" width="9.109375" style="1"/>
  </cols>
  <sheetData>
    <row r="1" spans="1:73" ht="28.8" x14ac:dyDescent="0.3">
      <c r="A1" s="149" t="s">
        <v>183</v>
      </c>
      <c r="B1" s="153" t="s">
        <v>0</v>
      </c>
      <c r="C1" s="154"/>
      <c r="D1" s="160" t="s">
        <v>1</v>
      </c>
      <c r="E1" s="160"/>
      <c r="F1" s="160"/>
      <c r="G1" s="142">
        <f>VLOOKUP(D1,$AN$4:$AP$19,2,FALSE)</f>
        <v>6</v>
      </c>
      <c r="H1" s="143">
        <f>IF(ISERROR(VLOOKUP(D1,MS:PMSP,3,FALSE)),"-",VLOOKUP(D1,MS:PMSP,3,FALSE))</f>
        <v>1</v>
      </c>
      <c r="I1" s="158" t="s">
        <v>2</v>
      </c>
      <c r="J1" s="162" t="s">
        <v>3</v>
      </c>
      <c r="K1" s="158" t="s">
        <v>4</v>
      </c>
      <c r="L1" s="162" t="s">
        <v>5</v>
      </c>
      <c r="M1" s="162" t="s">
        <v>6</v>
      </c>
      <c r="N1" s="158" t="s">
        <v>7</v>
      </c>
      <c r="O1" s="162" t="s">
        <v>8</v>
      </c>
      <c r="P1" s="162" t="s">
        <v>9</v>
      </c>
      <c r="Q1" s="158" t="s">
        <v>10</v>
      </c>
      <c r="R1" s="162" t="s">
        <v>11</v>
      </c>
      <c r="S1" s="162" t="s">
        <v>12</v>
      </c>
      <c r="T1" s="158" t="s">
        <v>13</v>
      </c>
      <c r="U1" s="162" t="s">
        <v>14</v>
      </c>
      <c r="V1" s="162" t="s">
        <v>15</v>
      </c>
      <c r="W1" s="158" t="s">
        <v>16</v>
      </c>
      <c r="X1" s="162" t="s">
        <v>176</v>
      </c>
      <c r="Y1" s="158" t="s">
        <v>177</v>
      </c>
      <c r="Z1" s="162" t="s">
        <v>17</v>
      </c>
      <c r="AA1" s="158" t="s">
        <v>18</v>
      </c>
      <c r="AB1" s="162" t="s">
        <v>19</v>
      </c>
      <c r="AC1" s="162" t="s">
        <v>20</v>
      </c>
      <c r="AD1" s="158" t="s">
        <v>21</v>
      </c>
      <c r="AE1" s="162" t="s">
        <v>22</v>
      </c>
      <c r="AF1" s="158" t="s">
        <v>23</v>
      </c>
      <c r="AQ1" s="34"/>
      <c r="AT1" s="35"/>
      <c r="AU1" s="35"/>
    </row>
    <row r="2" spans="1:73" ht="33.75" customHeight="1" thickBot="1" x14ac:dyDescent="0.35">
      <c r="A2" s="151">
        <f>AE104</f>
        <v>22489</v>
      </c>
      <c r="B2" s="155" t="s">
        <v>24</v>
      </c>
      <c r="C2" s="156"/>
      <c r="D2" s="160" t="s">
        <v>146</v>
      </c>
      <c r="E2" s="160"/>
      <c r="F2" s="160"/>
      <c r="G2" s="142">
        <f>VLOOKUP(D2,AQ4:AS14,2,FALSE)</f>
        <v>9</v>
      </c>
      <c r="H2" s="143">
        <f>IF(ISERROR(VLOOKUP(D2,CS:PCSP,3,FALSE)),"-",VLOOKUP(D2,CS:PCSP,3,FALSE))</f>
        <v>4</v>
      </c>
      <c r="I2" s="159"/>
      <c r="J2" s="163"/>
      <c r="K2" s="159"/>
      <c r="L2" s="163"/>
      <c r="M2" s="163"/>
      <c r="N2" s="159"/>
      <c r="O2" s="163"/>
      <c r="P2" s="163"/>
      <c r="Q2" s="159"/>
      <c r="R2" s="163"/>
      <c r="S2" s="163"/>
      <c r="T2" s="159"/>
      <c r="U2" s="163"/>
      <c r="V2" s="163"/>
      <c r="W2" s="159"/>
      <c r="X2" s="163"/>
      <c r="Y2" s="159"/>
      <c r="Z2" s="163"/>
      <c r="AA2" s="159"/>
      <c r="AB2" s="163"/>
      <c r="AC2" s="163"/>
      <c r="AD2" s="159"/>
      <c r="AE2" s="163"/>
      <c r="AF2" s="159"/>
      <c r="AH2" s="33" t="s">
        <v>26</v>
      </c>
      <c r="AI2" s="33" t="s">
        <v>27</v>
      </c>
      <c r="AJ2" s="33" t="s">
        <v>28</v>
      </c>
      <c r="AN2" s="34" t="s">
        <v>29</v>
      </c>
      <c r="AO2" s="34" t="s">
        <v>30</v>
      </c>
      <c r="AP2" s="34" t="s">
        <v>31</v>
      </c>
      <c r="AQ2" s="34" t="s">
        <v>32</v>
      </c>
      <c r="AR2" s="34" t="s">
        <v>33</v>
      </c>
      <c r="AS2" s="34" t="s">
        <v>34</v>
      </c>
      <c r="AT2" s="35"/>
      <c r="AU2" s="35"/>
      <c r="AW2" s="34" t="s">
        <v>35</v>
      </c>
      <c r="AX2" s="34" t="s">
        <v>36</v>
      </c>
      <c r="AY2" s="34" t="s">
        <v>37</v>
      </c>
      <c r="BA2" s="34" t="s">
        <v>38</v>
      </c>
      <c r="BB2" s="34" t="s">
        <v>39</v>
      </c>
      <c r="BC2" s="34" t="s">
        <v>40</v>
      </c>
      <c r="BE2" s="34" t="s">
        <v>41</v>
      </c>
      <c r="BF2" s="34" t="s">
        <v>42</v>
      </c>
      <c r="BG2" s="34" t="s">
        <v>43</v>
      </c>
      <c r="BI2" s="34" t="s">
        <v>44</v>
      </c>
      <c r="BJ2" s="34" t="s">
        <v>45</v>
      </c>
      <c r="BK2" s="34" t="s">
        <v>46</v>
      </c>
      <c r="BN2" s="34" t="s">
        <v>47</v>
      </c>
      <c r="BO2" s="34" t="s">
        <v>48</v>
      </c>
      <c r="BP2" s="34" t="s">
        <v>49</v>
      </c>
      <c r="BQ2" s="34" t="s">
        <v>50</v>
      </c>
      <c r="BR2" s="34" t="s">
        <v>51</v>
      </c>
      <c r="BS2" s="34" t="s">
        <v>52</v>
      </c>
    </row>
    <row r="3" spans="1:73" ht="114.6" thickBot="1" x14ac:dyDescent="0.35">
      <c r="A3" s="157"/>
      <c r="B3" s="137" t="s">
        <v>174</v>
      </c>
      <c r="C3" s="2" t="s">
        <v>53</v>
      </c>
      <c r="D3" s="3" t="s">
        <v>54</v>
      </c>
      <c r="E3" s="4" t="s">
        <v>55</v>
      </c>
      <c r="F3" s="3" t="s">
        <v>56</v>
      </c>
      <c r="G3" s="3" t="s">
        <v>57</v>
      </c>
      <c r="H3" s="3" t="s">
        <v>58</v>
      </c>
      <c r="I3" s="161"/>
      <c r="J3" s="164"/>
      <c r="K3" s="161"/>
      <c r="L3" s="164"/>
      <c r="M3" s="164"/>
      <c r="N3" s="161"/>
      <c r="O3" s="164"/>
      <c r="P3" s="164"/>
      <c r="Q3" s="161"/>
      <c r="R3" s="164"/>
      <c r="S3" s="164"/>
      <c r="T3" s="161"/>
      <c r="U3" s="164"/>
      <c r="V3" s="164"/>
      <c r="W3" s="161"/>
      <c r="X3" s="164"/>
      <c r="Y3" s="161"/>
      <c r="Z3" s="164"/>
      <c r="AA3" s="161"/>
      <c r="AB3" s="164"/>
      <c r="AC3" s="164"/>
      <c r="AD3" s="161"/>
      <c r="AE3" s="163"/>
      <c r="AF3" s="159"/>
      <c r="AG3" s="5"/>
      <c r="AH3" s="127" t="s">
        <v>59</v>
      </c>
      <c r="AI3" s="128" t="s">
        <v>60</v>
      </c>
      <c r="AJ3" s="129" t="s">
        <v>61</v>
      </c>
      <c r="AK3" s="130" t="s">
        <v>62</v>
      </c>
      <c r="AN3" s="37" t="s">
        <v>63</v>
      </c>
      <c r="AO3" s="38" t="s">
        <v>64</v>
      </c>
      <c r="AP3" s="39" t="s">
        <v>65</v>
      </c>
      <c r="AQ3" s="40" t="s">
        <v>66</v>
      </c>
      <c r="AR3" s="41" t="s">
        <v>64</v>
      </c>
      <c r="AS3" s="42" t="s">
        <v>67</v>
      </c>
      <c r="AT3" s="43" t="s">
        <v>66</v>
      </c>
      <c r="AU3" s="43" t="s">
        <v>64</v>
      </c>
      <c r="AV3" s="44" t="s">
        <v>68</v>
      </c>
      <c r="AW3" s="45" t="s">
        <v>5</v>
      </c>
      <c r="AX3" s="46" t="s">
        <v>69</v>
      </c>
      <c r="AY3" s="46" t="s">
        <v>70</v>
      </c>
      <c r="AZ3" s="47" t="s">
        <v>71</v>
      </c>
      <c r="BA3" s="48" t="s">
        <v>72</v>
      </c>
      <c r="BB3" s="49" t="s">
        <v>73</v>
      </c>
      <c r="BC3" s="49" t="s">
        <v>74</v>
      </c>
      <c r="BD3" s="50" t="s">
        <v>75</v>
      </c>
      <c r="BE3" s="51" t="s">
        <v>11</v>
      </c>
      <c r="BF3" s="52" t="s">
        <v>76</v>
      </c>
      <c r="BG3" s="52" t="s">
        <v>77</v>
      </c>
      <c r="BH3" s="53" t="s">
        <v>78</v>
      </c>
      <c r="BI3" s="54" t="s">
        <v>79</v>
      </c>
      <c r="BJ3" s="55" t="s">
        <v>80</v>
      </c>
      <c r="BK3" s="56" t="s">
        <v>81</v>
      </c>
      <c r="BL3" s="43" t="s">
        <v>79</v>
      </c>
      <c r="BM3" s="43" t="s">
        <v>80</v>
      </c>
      <c r="BN3" s="131" t="s">
        <v>82</v>
      </c>
      <c r="BO3" s="132" t="s">
        <v>83</v>
      </c>
      <c r="BP3" s="133" t="s">
        <v>84</v>
      </c>
      <c r="BQ3" s="134" t="s">
        <v>85</v>
      </c>
      <c r="BR3" s="135" t="s">
        <v>86</v>
      </c>
      <c r="BS3" s="136" t="s">
        <v>87</v>
      </c>
      <c r="BT3" s="36" t="s">
        <v>88</v>
      </c>
      <c r="BU3" s="36" t="s">
        <v>89</v>
      </c>
    </row>
    <row r="4" spans="1:73" ht="66" thickTop="1" thickBot="1" x14ac:dyDescent="0.3">
      <c r="A4" s="150" t="s">
        <v>175</v>
      </c>
      <c r="B4" s="138">
        <v>41867</v>
      </c>
      <c r="C4" s="6">
        <v>8791028</v>
      </c>
      <c r="D4" s="8" t="str">
        <f t="shared" ref="D4:D102" si="0">IF(AND(O4=$BA$6,R4=$BE$5),"Y",IF(AND(O4=$BA$6,R4=$BE$6),"Y",IF(AND(O4=$BA$6,R4=$BE$7),"Y",IF(AND(O4=$BA$7,R4=$BE$5),"Y",IF(AND(O4=$BA$7,R4=$BE$6),"Y",IF(AND(O4=$BA$7,R4=$BE$7),"Y",IF(AND(O4=$BA$8,R4=$BE$5),"Y",IF(AND(O4=$BA$8,R4=$BE$6),"Y",IF(AND(O4=$BA$8,R4=$BE$7),"Y","N")))))))))</f>
        <v>N</v>
      </c>
      <c r="E4" s="8" t="str">
        <f t="shared" ref="E4:E102" si="1">IF(AND(Q4&gt;13,T4&gt;4),"Y","N")</f>
        <v>Y</v>
      </c>
      <c r="F4" s="23" t="s">
        <v>181</v>
      </c>
      <c r="G4" s="140" t="s">
        <v>182</v>
      </c>
      <c r="H4" s="139">
        <v>25</v>
      </c>
      <c r="I4" s="141">
        <f t="shared" ref="I4:I102" si="2">VLOOKUP(H4,$BO$4:$BP$14,2,FALSE)</f>
        <v>16</v>
      </c>
      <c r="J4" s="139">
        <v>0</v>
      </c>
      <c r="K4" s="141">
        <f t="shared" ref="K4:K102" si="3">VLOOKUP(J4,$BR$4:$BS$24,2,FALSE)</f>
        <v>0</v>
      </c>
      <c r="L4" s="6" t="s">
        <v>90</v>
      </c>
      <c r="M4" s="16">
        <f>IF(ISERROR(VLOOKUP(L4,NEGL:NEGLP,2,FALSE)),"-",VLOOKUP(L4,NEGL:NEGLP,2,FALSE))</f>
        <v>10</v>
      </c>
      <c r="N4" s="16">
        <f>IF(ISERROR(VLOOKUP(L4,NEGL:PNEGLP,3,FALSE)),"-",VLOOKUP(L4,NEGL:PNEGLP,3,FALSE))</f>
        <v>15</v>
      </c>
      <c r="O4" s="6" t="s">
        <v>91</v>
      </c>
      <c r="P4" s="16">
        <f>IF(ISERROR(VLOOKUP(O4,LIK:LIKP,2,FALSE)),"-",VLOOKUP(O4,LIK:LIKP,2,FALSE))</f>
        <v>10</v>
      </c>
      <c r="Q4" s="16">
        <f>IF(ISERROR(VLOOKUP(O4,LIK:PLIKP,3,FALSE)),"-",VLOOKUP(O4,LIK:PLIKP,3,FALSE))</f>
        <v>14</v>
      </c>
      <c r="R4" s="6" t="s">
        <v>92</v>
      </c>
      <c r="S4" s="16">
        <f>IF(ISERROR(VLOOKUP(R4,SEVE:SEVEP,2,FALSE)),"-",VLOOKUP(R4,SEVE:SEVEP,2,FALSE))</f>
        <v>5</v>
      </c>
      <c r="T4" s="16">
        <f>IF(ISERROR(VLOOKUP(R4,SEVE:PSEVEP,3,FALSE)),"-",VLOOKUP(R4,SEVE:PSEVEP,3,FALSE))</f>
        <v>5</v>
      </c>
      <c r="U4" s="6">
        <v>1</v>
      </c>
      <c r="V4" s="16">
        <f t="shared" ref="V4:V102" si="4">IF(ISERROR(VLOOKUP(U4,$BI$4:$BK$14,2,FALSE)),"-",VLOOKUP(U4,$BI$4:$BK$14,2,FALSE))</f>
        <v>1</v>
      </c>
      <c r="W4" s="16">
        <f t="shared" ref="W4:W102" si="5">IF(ISERROR(VLOOKUP(V4,$BI$4:$BK$14,3,FALSE)),"-",VLOOKUP(V4,$BI$4:$BK$14,3,FALSE))</f>
        <v>1</v>
      </c>
      <c r="X4" s="16">
        <f t="shared" ref="X4:X102" si="6">IF(ISERROR(H4+J4+M4+P4+S4+V4+$G$1+$G$2),"-",H4+J4+M4+P4+S4+V4+$G$1+$G$2)</f>
        <v>66</v>
      </c>
      <c r="Y4" s="16">
        <f t="shared" ref="Y4:Y102" si="7">IF(ISERROR(I4+K4+N4+Q4+T4+W4+$H$1+$H$2),"-",I4+K4+N4+Q4+T4+W4+$H$1+$H$2)</f>
        <v>56</v>
      </c>
      <c r="Z4" s="17">
        <f>IF(ISERROR(VLOOKUP(X4,TPP:TPPM,2)),"-",VLOOKUP(X4,TPP:TPPM,2))</f>
        <v>181</v>
      </c>
      <c r="AA4" s="17">
        <f>IF(ISERROR(VLOOKUP(Y4,TPP:PTPPM,3)),"-",VLOOKUP(Y4,TPP:PTPPM,3))</f>
        <v>5000</v>
      </c>
      <c r="AB4" s="24">
        <v>0.1</v>
      </c>
      <c r="AC4" s="18">
        <f t="shared" ref="AC4:AC102" si="8">IF(ISERROR(Z4*AB4),"-",Z4*AB4)</f>
        <v>18.100000000000001</v>
      </c>
      <c r="AD4" s="19">
        <f t="shared" ref="AD4:AD102" si="9">IF(ISERROR(AA4*AB4),"-",AA4*AB4)</f>
        <v>500</v>
      </c>
      <c r="AE4" s="20">
        <f t="shared" ref="AE4:AE102" si="10">IF(ISERROR(Z4-AC4),"-",(ROUNDDOWN(Z4-AC4,0)))</f>
        <v>162</v>
      </c>
      <c r="AF4" s="21">
        <f t="shared" ref="AF4:AF102" si="11">IF(ISERROR(AA4-AD4),"-",(ROUNDDOWN(AA4-AD4,0)))</f>
        <v>4500</v>
      </c>
      <c r="AG4" s="7"/>
      <c r="AH4" s="26">
        <v>5</v>
      </c>
      <c r="AI4" s="27">
        <v>112</v>
      </c>
      <c r="AJ4" s="28">
        <v>112</v>
      </c>
      <c r="AK4" s="57" t="s">
        <v>93</v>
      </c>
      <c r="AL4" s="58">
        <v>112</v>
      </c>
      <c r="AN4" s="59" t="s">
        <v>94</v>
      </c>
      <c r="AO4" s="60">
        <v>0</v>
      </c>
      <c r="AP4" s="61">
        <v>0</v>
      </c>
      <c r="AQ4" s="62" t="s">
        <v>95</v>
      </c>
      <c r="AR4" s="63">
        <v>0</v>
      </c>
      <c r="AS4" s="64">
        <v>0</v>
      </c>
      <c r="AT4" s="65" t="s">
        <v>95</v>
      </c>
      <c r="AU4" s="66">
        <v>0</v>
      </c>
      <c r="AV4" s="67">
        <v>0</v>
      </c>
      <c r="AW4" s="68" t="s">
        <v>96</v>
      </c>
      <c r="AX4" s="69">
        <v>0</v>
      </c>
      <c r="AY4" s="69">
        <v>0</v>
      </c>
      <c r="AZ4" s="70" t="s">
        <v>97</v>
      </c>
      <c r="BA4" s="71" t="s">
        <v>98</v>
      </c>
      <c r="BB4" s="72">
        <v>0</v>
      </c>
      <c r="BC4" s="72">
        <v>0</v>
      </c>
      <c r="BD4" s="73" t="s">
        <v>98</v>
      </c>
      <c r="BE4" s="74" t="s">
        <v>99</v>
      </c>
      <c r="BF4" s="75">
        <v>0</v>
      </c>
      <c r="BG4" s="75">
        <v>0</v>
      </c>
      <c r="BH4" s="76" t="s">
        <v>99</v>
      </c>
      <c r="BI4" s="77">
        <v>0</v>
      </c>
      <c r="BJ4" s="78">
        <v>0</v>
      </c>
      <c r="BK4" s="79">
        <v>0</v>
      </c>
      <c r="BL4" s="66">
        <v>0</v>
      </c>
      <c r="BM4" s="66">
        <v>0</v>
      </c>
      <c r="BN4" s="80" t="s">
        <v>100</v>
      </c>
      <c r="BO4" s="81">
        <v>0</v>
      </c>
      <c r="BP4" s="82">
        <v>0</v>
      </c>
      <c r="BQ4" s="83" t="s">
        <v>101</v>
      </c>
      <c r="BR4" s="84">
        <v>0</v>
      </c>
      <c r="BS4" s="85">
        <v>0</v>
      </c>
      <c r="BT4" s="57" t="s">
        <v>101</v>
      </c>
      <c r="BU4" s="57">
        <v>0</v>
      </c>
    </row>
    <row r="5" spans="1:73" ht="22.2" thickBot="1" x14ac:dyDescent="0.35">
      <c r="A5" s="151">
        <f>AF104</f>
        <v>90000</v>
      </c>
      <c r="B5" s="138">
        <v>41867</v>
      </c>
      <c r="C5" s="6">
        <v>8791027</v>
      </c>
      <c r="D5" s="8" t="str">
        <f t="shared" ref="D5:D60" si="12">IF(AND(O5=$BA$6,R5=$BE$5),"Y",IF(AND(O5=$BA$6,R5=$BE$6),"Y",IF(AND(O5=$BA$6,R5=$BE$7),"Y",IF(AND(O5=$BA$7,R5=$BE$5),"Y",IF(AND(O5=$BA$7,R5=$BE$6),"Y",IF(AND(O5=$BA$7,R5=$BE$7),"Y",IF(AND(O5=$BA$8,R5=$BE$5),"Y",IF(AND(O5=$BA$8,R5=$BE$6),"Y",IF(AND(O5=$BA$8,R5=$BE$7),"Y","N")))))))))</f>
        <v>N</v>
      </c>
      <c r="E5" s="8" t="str">
        <f t="shared" ref="E5:E60" si="13">IF(AND(Q5&gt;13,T5&gt;4),"Y","N")</f>
        <v>Y</v>
      </c>
      <c r="F5" s="23"/>
      <c r="G5" s="140"/>
      <c r="H5" s="139">
        <v>25</v>
      </c>
      <c r="I5" s="141">
        <f t="shared" si="2"/>
        <v>16</v>
      </c>
      <c r="J5" s="139">
        <v>0</v>
      </c>
      <c r="K5" s="141">
        <f t="shared" si="3"/>
        <v>0</v>
      </c>
      <c r="L5" s="6" t="s">
        <v>102</v>
      </c>
      <c r="M5" s="16">
        <f>IF(ISERROR(VLOOKUP(L5,NEGL:NEGLP,2,FALSE)),"-",VLOOKUP(L5,NEGL:NEGLP,2,FALSE))</f>
        <v>20</v>
      </c>
      <c r="N5" s="16">
        <f>IF(ISERROR(VLOOKUP(L5,NEGL:PNEGLP,3,FALSE)),"-",VLOOKUP(L5,NEGL:PNEGLP,3,FALSE))</f>
        <v>15</v>
      </c>
      <c r="O5" s="6" t="s">
        <v>91</v>
      </c>
      <c r="P5" s="16">
        <f>IF(ISERROR(VLOOKUP(O5,LIK:LIKP,2,FALSE)),"-",VLOOKUP(O5,LIK:LIKP,2,FALSE))</f>
        <v>10</v>
      </c>
      <c r="Q5" s="16">
        <f>IF(ISERROR(VLOOKUP(O5,LIK:PLIKP,3,FALSE)),"-",VLOOKUP(O5,LIK:PLIKP,3,FALSE))</f>
        <v>14</v>
      </c>
      <c r="R5" s="6" t="s">
        <v>112</v>
      </c>
      <c r="S5" s="16">
        <f>IF(ISERROR(VLOOKUP(R5,SEVE:SEVEP,2,FALSE)),"-",VLOOKUP(R5,SEVE:SEVEP,2,FALSE))</f>
        <v>20</v>
      </c>
      <c r="T5" s="16">
        <f>IF(ISERROR(VLOOKUP(R5,SEVE:PSEVEP,3,FALSE)),"-",VLOOKUP(R5,SEVE:PSEVEP,3,FALSE))</f>
        <v>10</v>
      </c>
      <c r="U5" s="6">
        <v>1</v>
      </c>
      <c r="V5" s="16">
        <f t="shared" si="4"/>
        <v>1</v>
      </c>
      <c r="W5" s="16">
        <f t="shared" si="5"/>
        <v>1</v>
      </c>
      <c r="X5" s="16">
        <f t="shared" ref="X5:X60" si="14">IF(ISERROR(H5+J5+M5+P5+S5+V5+$G$1+$G$2),"-",H5+J5+M5+P5+S5+V5+$G$1+$G$2)</f>
        <v>91</v>
      </c>
      <c r="Y5" s="16">
        <f t="shared" ref="Y5:Y60" si="15">IF(ISERROR(I5+K5+N5+Q5+T5+W5+$H$1+$H$2),"-",I5+K5+N5+Q5+T5+W5+$H$1+$H$2)</f>
        <v>61</v>
      </c>
      <c r="Z5" s="17">
        <f>IF(ISERROR(VLOOKUP(X5,TPP:TPPM,2)),"-",VLOOKUP(X5,TPP:TPPM,2))</f>
        <v>1337</v>
      </c>
      <c r="AA5" s="17">
        <f>IF(ISERROR(VLOOKUP(Y5,TPP:PTPPM,3)),"-",VLOOKUP(Y5,TPP:PTPPM,3))</f>
        <v>10000</v>
      </c>
      <c r="AB5" s="24">
        <v>0.1</v>
      </c>
      <c r="AC5" s="18">
        <f t="shared" ref="AC5:AC60" si="16">IF(ISERROR(Z5*AB5),"-",Z5*AB5)</f>
        <v>133.70000000000002</v>
      </c>
      <c r="AD5" s="19">
        <f t="shared" ref="AD5:AD60" si="17">IF(ISERROR(AA5*AB5),"-",AA5*AB5)</f>
        <v>1000</v>
      </c>
      <c r="AE5" s="20">
        <f t="shared" ref="AE5:AE60" si="18">IF(ISERROR(Z5-AC5),"-",(ROUNDDOWN(Z5-AC5,0)))</f>
        <v>1203</v>
      </c>
      <c r="AF5" s="21">
        <f t="shared" ref="AF5:AF60" si="19">IF(ISERROR(AA5-AD5),"-",(ROUNDDOWN(AA5-AD5,0)))</f>
        <v>9000</v>
      </c>
      <c r="AH5" s="26">
        <v>6</v>
      </c>
      <c r="AI5" s="27">
        <v>112</v>
      </c>
      <c r="AJ5" s="28">
        <v>112</v>
      </c>
      <c r="AK5" s="57">
        <v>32</v>
      </c>
      <c r="AL5" s="58">
        <v>118</v>
      </c>
      <c r="AN5" s="59" t="s">
        <v>104</v>
      </c>
      <c r="AO5" s="60">
        <v>1</v>
      </c>
      <c r="AP5" s="61">
        <v>1</v>
      </c>
      <c r="AQ5" s="62" t="s">
        <v>105</v>
      </c>
      <c r="AR5" s="63">
        <v>1</v>
      </c>
      <c r="AS5" s="64">
        <v>1</v>
      </c>
      <c r="AT5" s="65" t="s">
        <v>106</v>
      </c>
      <c r="AU5" s="66">
        <v>1</v>
      </c>
      <c r="AV5" s="67">
        <v>1</v>
      </c>
      <c r="AW5" s="68" t="s">
        <v>90</v>
      </c>
      <c r="AX5" s="69">
        <v>10</v>
      </c>
      <c r="AY5" s="69">
        <v>15</v>
      </c>
      <c r="AZ5" s="70" t="s">
        <v>107</v>
      </c>
      <c r="BA5" s="71" t="s">
        <v>91</v>
      </c>
      <c r="BB5" s="72">
        <v>10</v>
      </c>
      <c r="BC5" s="72">
        <v>14</v>
      </c>
      <c r="BD5" s="73" t="s">
        <v>108</v>
      </c>
      <c r="BE5" s="74" t="s">
        <v>92</v>
      </c>
      <c r="BF5" s="75">
        <v>5</v>
      </c>
      <c r="BG5" s="75">
        <v>5</v>
      </c>
      <c r="BH5" s="76" t="s">
        <v>92</v>
      </c>
      <c r="BI5" s="77">
        <v>1</v>
      </c>
      <c r="BJ5" s="78">
        <v>1</v>
      </c>
      <c r="BK5" s="79">
        <v>1</v>
      </c>
      <c r="BL5" s="66">
        <v>1</v>
      </c>
      <c r="BM5" s="66">
        <v>1</v>
      </c>
      <c r="BN5" s="80" t="s">
        <v>109</v>
      </c>
      <c r="BO5" s="81">
        <v>2</v>
      </c>
      <c r="BP5" s="82">
        <v>2</v>
      </c>
      <c r="BQ5" s="83" t="s">
        <v>110</v>
      </c>
      <c r="BR5" s="84">
        <v>1</v>
      </c>
      <c r="BS5" s="85">
        <v>1</v>
      </c>
      <c r="BT5" s="57" t="s">
        <v>111</v>
      </c>
      <c r="BU5" s="57">
        <v>1</v>
      </c>
    </row>
    <row r="6" spans="1:73" ht="43.8" thickBot="1" x14ac:dyDescent="0.35">
      <c r="A6" s="152"/>
      <c r="B6" s="138">
        <v>41867</v>
      </c>
      <c r="C6" s="6">
        <v>8791026</v>
      </c>
      <c r="D6" s="8" t="str">
        <f t="shared" si="12"/>
        <v>Y</v>
      </c>
      <c r="E6" s="8" t="str">
        <f t="shared" si="13"/>
        <v>Y</v>
      </c>
      <c r="F6" s="23"/>
      <c r="G6" s="140"/>
      <c r="H6" s="139">
        <v>25</v>
      </c>
      <c r="I6" s="141">
        <f t="shared" si="2"/>
        <v>16</v>
      </c>
      <c r="J6" s="139">
        <v>0</v>
      </c>
      <c r="K6" s="141">
        <f t="shared" si="3"/>
        <v>0</v>
      </c>
      <c r="L6" s="6" t="s">
        <v>90</v>
      </c>
      <c r="M6" s="16">
        <f>IF(ISERROR(VLOOKUP(L6,NEGL:NEGLP,2,FALSE)),"-",VLOOKUP(L6,NEGL:NEGLP,2,FALSE))</f>
        <v>10</v>
      </c>
      <c r="N6" s="16">
        <f>IF(ISERROR(VLOOKUP(L6,NEGL:PNEGLP,3,FALSE)),"-",VLOOKUP(L6,NEGL:PNEGLP,3,FALSE))</f>
        <v>15</v>
      </c>
      <c r="O6" s="6" t="s">
        <v>108</v>
      </c>
      <c r="P6" s="16">
        <f>IF(ISERROR(VLOOKUP(O6,LIK:LIKP,2,FALSE)),"-",VLOOKUP(O6,LIK:LIKP,2,FALSE))</f>
        <v>30</v>
      </c>
      <c r="Q6" s="16">
        <f>IF(ISERROR(VLOOKUP(O6,LIK:PLIKP,3,FALSE)),"-",VLOOKUP(O6,LIK:PLIKP,3,FALSE))</f>
        <v>14</v>
      </c>
      <c r="R6" s="6" t="s">
        <v>92</v>
      </c>
      <c r="S6" s="16">
        <f>IF(ISERROR(VLOOKUP(R6,SEVE:SEVEP,2,FALSE)),"-",VLOOKUP(R6,SEVE:SEVEP,2,FALSE))</f>
        <v>5</v>
      </c>
      <c r="T6" s="16">
        <f>IF(ISERROR(VLOOKUP(R6,SEVE:PSEVEP,3,FALSE)),"-",VLOOKUP(R6,SEVE:PSEVEP,3,FALSE))</f>
        <v>5</v>
      </c>
      <c r="U6" s="6">
        <v>1</v>
      </c>
      <c r="V6" s="16">
        <f t="shared" si="4"/>
        <v>1</v>
      </c>
      <c r="W6" s="16">
        <f t="shared" si="5"/>
        <v>1</v>
      </c>
      <c r="X6" s="16">
        <f t="shared" si="14"/>
        <v>86</v>
      </c>
      <c r="Y6" s="16">
        <f t="shared" si="15"/>
        <v>56</v>
      </c>
      <c r="Z6" s="17">
        <f>IF(ISERROR(VLOOKUP(X6,TPP:TPPM,2)),"-",VLOOKUP(X6,TPP:TPPM,2))</f>
        <v>897</v>
      </c>
      <c r="AA6" s="17">
        <f>IF(ISERROR(VLOOKUP(Y6,TPP:PTPPM,3)),"-",VLOOKUP(Y6,TPP:PTPPM,3))</f>
        <v>5000</v>
      </c>
      <c r="AB6" s="24">
        <v>0.1</v>
      </c>
      <c r="AC6" s="18">
        <f t="shared" si="16"/>
        <v>89.7</v>
      </c>
      <c r="AD6" s="19">
        <f t="shared" si="17"/>
        <v>500</v>
      </c>
      <c r="AE6" s="20">
        <f t="shared" si="18"/>
        <v>807</v>
      </c>
      <c r="AF6" s="21">
        <f t="shared" si="19"/>
        <v>4500</v>
      </c>
      <c r="AH6" s="26">
        <v>7</v>
      </c>
      <c r="AI6" s="27">
        <v>112</v>
      </c>
      <c r="AJ6" s="28">
        <v>112</v>
      </c>
      <c r="AK6" s="57">
        <v>33</v>
      </c>
      <c r="AL6" s="58">
        <v>124</v>
      </c>
      <c r="AN6" s="59" t="s">
        <v>113</v>
      </c>
      <c r="AO6" s="60">
        <v>2</v>
      </c>
      <c r="AP6" s="61">
        <v>1</v>
      </c>
      <c r="AQ6" s="62" t="s">
        <v>1</v>
      </c>
      <c r="AR6" s="63">
        <v>2</v>
      </c>
      <c r="AS6" s="64">
        <v>1</v>
      </c>
      <c r="AT6" s="65" t="s">
        <v>114</v>
      </c>
      <c r="AU6" s="66">
        <v>2</v>
      </c>
      <c r="AV6" s="67">
        <v>2</v>
      </c>
      <c r="AW6" s="68" t="s">
        <v>102</v>
      </c>
      <c r="AX6" s="69">
        <v>20</v>
      </c>
      <c r="AY6" s="69">
        <v>15</v>
      </c>
      <c r="AZ6" s="70" t="s">
        <v>107</v>
      </c>
      <c r="BA6" s="71" t="s">
        <v>108</v>
      </c>
      <c r="BB6" s="72">
        <v>30</v>
      </c>
      <c r="BC6" s="72">
        <v>14</v>
      </c>
      <c r="BD6" s="73" t="s">
        <v>108</v>
      </c>
      <c r="BE6" s="74" t="s">
        <v>103</v>
      </c>
      <c r="BF6" s="75">
        <v>10</v>
      </c>
      <c r="BG6" s="75">
        <v>5</v>
      </c>
      <c r="BH6" s="76" t="s">
        <v>92</v>
      </c>
      <c r="BI6" s="77">
        <v>2</v>
      </c>
      <c r="BJ6" s="78">
        <v>2</v>
      </c>
      <c r="BK6" s="79">
        <v>1</v>
      </c>
      <c r="BL6" s="66">
        <v>2</v>
      </c>
      <c r="BM6" s="66">
        <v>1</v>
      </c>
      <c r="BN6" s="80" t="s">
        <v>115</v>
      </c>
      <c r="BO6" s="81">
        <v>5</v>
      </c>
      <c r="BP6" s="82">
        <v>5</v>
      </c>
      <c r="BQ6" s="83" t="s">
        <v>116</v>
      </c>
      <c r="BR6" s="84">
        <v>2</v>
      </c>
      <c r="BS6" s="85">
        <v>1</v>
      </c>
      <c r="BT6" s="57"/>
      <c r="BU6" s="57"/>
    </row>
    <row r="7" spans="1:73" ht="30.75" thickBot="1" x14ac:dyDescent="0.3">
      <c r="A7" s="144" t="s">
        <v>178</v>
      </c>
      <c r="B7" s="138">
        <v>41866</v>
      </c>
      <c r="C7" s="6">
        <v>8791025</v>
      </c>
      <c r="D7" s="8" t="str">
        <f t="shared" si="12"/>
        <v>Y</v>
      </c>
      <c r="E7" s="8" t="str">
        <f t="shared" si="13"/>
        <v>Y</v>
      </c>
      <c r="F7" s="23"/>
      <c r="G7" s="140"/>
      <c r="H7" s="139">
        <v>25</v>
      </c>
      <c r="I7" s="141">
        <f t="shared" si="2"/>
        <v>16</v>
      </c>
      <c r="J7" s="139">
        <v>0</v>
      </c>
      <c r="K7" s="141">
        <f t="shared" si="3"/>
        <v>0</v>
      </c>
      <c r="L7" s="6" t="s">
        <v>120</v>
      </c>
      <c r="M7" s="16">
        <f>IF(ISERROR(VLOOKUP(L7,NEGL:NEGLP,2,FALSE)),"-",VLOOKUP(L7,NEGL:NEGLP,2,FALSE))</f>
        <v>35</v>
      </c>
      <c r="N7" s="16">
        <f>IF(ISERROR(VLOOKUP(L7,NEGL:PNEGLP,3,FALSE)),"-",VLOOKUP(L7,NEGL:PNEGLP,3,FALSE))</f>
        <v>30</v>
      </c>
      <c r="O7" s="6" t="s">
        <v>108</v>
      </c>
      <c r="P7" s="16">
        <f>IF(ISERROR(VLOOKUP(O7,LIK:LIKP,2,FALSE)),"-",VLOOKUP(O7,LIK:LIKP,2,FALSE))</f>
        <v>30</v>
      </c>
      <c r="Q7" s="16">
        <f>IF(ISERROR(VLOOKUP(O7,LIK:PLIKP,3,FALSE)),"-",VLOOKUP(O7,LIK:PLIKP,3,FALSE))</f>
        <v>14</v>
      </c>
      <c r="R7" s="6" t="s">
        <v>112</v>
      </c>
      <c r="S7" s="16">
        <f>IF(ISERROR(VLOOKUP(R7,SEVE:SEVEP,2,FALSE)),"-",VLOOKUP(R7,SEVE:SEVEP,2,FALSE))</f>
        <v>20</v>
      </c>
      <c r="T7" s="16">
        <f>IF(ISERROR(VLOOKUP(R7,SEVE:PSEVEP,3,FALSE)),"-",VLOOKUP(R7,SEVE:PSEVEP,3,FALSE))</f>
        <v>10</v>
      </c>
      <c r="U7" s="6">
        <v>1</v>
      </c>
      <c r="V7" s="16">
        <f t="shared" si="4"/>
        <v>1</v>
      </c>
      <c r="W7" s="16">
        <f t="shared" si="5"/>
        <v>1</v>
      </c>
      <c r="X7" s="16">
        <f t="shared" si="14"/>
        <v>126</v>
      </c>
      <c r="Y7" s="16">
        <f t="shared" si="15"/>
        <v>76</v>
      </c>
      <c r="Z7" s="17">
        <f>IF(ISERROR(VLOOKUP(X7,TPP:TPPM,2)),"-",VLOOKUP(X7,TPP:TPPM,2))</f>
        <v>21993</v>
      </c>
      <c r="AA7" s="17">
        <f>IF(ISERROR(VLOOKUP(Y7,TPP:PTPPM,3)),"-",VLOOKUP(Y7,TPP:PTPPM,3))</f>
        <v>70000</v>
      </c>
      <c r="AB7" s="24">
        <v>0.1</v>
      </c>
      <c r="AC7" s="18">
        <f t="shared" si="16"/>
        <v>2199.3000000000002</v>
      </c>
      <c r="AD7" s="19">
        <f t="shared" si="17"/>
        <v>7000</v>
      </c>
      <c r="AE7" s="20">
        <f t="shared" si="18"/>
        <v>19793</v>
      </c>
      <c r="AF7" s="21">
        <f t="shared" si="19"/>
        <v>63000</v>
      </c>
      <c r="AH7" s="26">
        <v>8</v>
      </c>
      <c r="AI7" s="27">
        <v>112</v>
      </c>
      <c r="AJ7" s="28">
        <v>112</v>
      </c>
      <c r="AK7" s="57">
        <v>34</v>
      </c>
      <c r="AL7" s="58">
        <v>150</v>
      </c>
      <c r="AN7" s="59" t="s">
        <v>117</v>
      </c>
      <c r="AO7" s="60">
        <v>3</v>
      </c>
      <c r="AP7" s="61">
        <v>1</v>
      </c>
      <c r="AQ7" s="62" t="s">
        <v>118</v>
      </c>
      <c r="AR7" s="63">
        <v>3</v>
      </c>
      <c r="AS7" s="64">
        <v>1</v>
      </c>
      <c r="AT7" s="65" t="s">
        <v>119</v>
      </c>
      <c r="AU7" s="66">
        <v>3</v>
      </c>
      <c r="AV7" s="67">
        <v>3</v>
      </c>
      <c r="AW7" s="68" t="s">
        <v>120</v>
      </c>
      <c r="AX7" s="69">
        <v>35</v>
      </c>
      <c r="AY7" s="69">
        <v>30</v>
      </c>
      <c r="AZ7" s="70" t="s">
        <v>121</v>
      </c>
      <c r="BA7" s="71" t="s">
        <v>122</v>
      </c>
      <c r="BB7" s="72">
        <v>40</v>
      </c>
      <c r="BC7" s="72">
        <v>14</v>
      </c>
      <c r="BD7" s="73" t="s">
        <v>108</v>
      </c>
      <c r="BE7" s="86" t="s">
        <v>112</v>
      </c>
      <c r="BF7" s="87">
        <v>20</v>
      </c>
      <c r="BG7" s="87">
        <v>10</v>
      </c>
      <c r="BH7" s="88" t="s">
        <v>112</v>
      </c>
      <c r="BI7" s="77">
        <v>3</v>
      </c>
      <c r="BJ7" s="78">
        <v>4</v>
      </c>
      <c r="BK7" s="79">
        <v>1</v>
      </c>
      <c r="BL7" s="66">
        <v>3</v>
      </c>
      <c r="BM7" s="66">
        <v>1</v>
      </c>
      <c r="BN7" s="80" t="s">
        <v>123</v>
      </c>
      <c r="BO7" s="81">
        <v>8</v>
      </c>
      <c r="BP7" s="82">
        <v>8</v>
      </c>
      <c r="BQ7" s="83" t="s">
        <v>124</v>
      </c>
      <c r="BR7" s="84">
        <v>3</v>
      </c>
      <c r="BS7" s="85">
        <v>2</v>
      </c>
      <c r="BT7" s="57" t="s">
        <v>125</v>
      </c>
      <c r="BU7" s="57">
        <v>2</v>
      </c>
    </row>
    <row r="8" spans="1:73" ht="60.75" thickBot="1" x14ac:dyDescent="0.3">
      <c r="A8" s="145" t="s">
        <v>179</v>
      </c>
      <c r="B8" s="138">
        <v>41865</v>
      </c>
      <c r="C8" s="6">
        <v>8791024</v>
      </c>
      <c r="D8" s="8" t="str">
        <f t="shared" si="12"/>
        <v>N</v>
      </c>
      <c r="E8" s="8" t="str">
        <f t="shared" si="13"/>
        <v>Y</v>
      </c>
      <c r="F8" s="23"/>
      <c r="G8" s="140"/>
      <c r="H8" s="139">
        <v>25</v>
      </c>
      <c r="I8" s="141">
        <f t="shared" si="2"/>
        <v>16</v>
      </c>
      <c r="J8" s="139">
        <v>0</v>
      </c>
      <c r="K8" s="141">
        <f t="shared" si="3"/>
        <v>0</v>
      </c>
      <c r="L8" s="6" t="s">
        <v>102</v>
      </c>
      <c r="M8" s="16">
        <f>IF(ISERROR(VLOOKUP(L8,NEGL:NEGLP,2,FALSE)),"-",VLOOKUP(L8,NEGL:NEGLP,2,FALSE))</f>
        <v>20</v>
      </c>
      <c r="N8" s="16">
        <f>IF(ISERROR(VLOOKUP(L8,NEGL:PNEGLP,3,FALSE)),"-",VLOOKUP(L8,NEGL:PNEGLP,3,FALSE))</f>
        <v>15</v>
      </c>
      <c r="O8" s="6" t="s">
        <v>91</v>
      </c>
      <c r="P8" s="16">
        <f>IF(ISERROR(VLOOKUP(O8,LIK:LIKP,2,FALSE)),"-",VLOOKUP(O8,LIK:LIKP,2,FALSE))</f>
        <v>10</v>
      </c>
      <c r="Q8" s="16">
        <f>IF(ISERROR(VLOOKUP(O8,LIK:PLIKP,3,FALSE)),"-",VLOOKUP(O8,LIK:PLIKP,3,FALSE))</f>
        <v>14</v>
      </c>
      <c r="R8" s="6" t="s">
        <v>92</v>
      </c>
      <c r="S8" s="16">
        <f>IF(ISERROR(VLOOKUP(R8,SEVE:SEVEP,2,FALSE)),"-",VLOOKUP(R8,SEVE:SEVEP,2,FALSE))</f>
        <v>5</v>
      </c>
      <c r="T8" s="16">
        <f>IF(ISERROR(VLOOKUP(R8,SEVE:PSEVEP,3,FALSE)),"-",VLOOKUP(R8,SEVE:PSEVEP,3,FALSE))</f>
        <v>5</v>
      </c>
      <c r="U8" s="6">
        <v>1</v>
      </c>
      <c r="V8" s="16">
        <f t="shared" si="4"/>
        <v>1</v>
      </c>
      <c r="W8" s="16">
        <f t="shared" si="5"/>
        <v>1</v>
      </c>
      <c r="X8" s="16">
        <f t="shared" si="14"/>
        <v>76</v>
      </c>
      <c r="Y8" s="16">
        <f t="shared" si="15"/>
        <v>56</v>
      </c>
      <c r="Z8" s="17">
        <f>IF(ISERROR(VLOOKUP(X8,TPP:TPPM,2)),"-",VLOOKUP(X8,TPP:TPPM,2))</f>
        <v>403</v>
      </c>
      <c r="AA8" s="17">
        <f>IF(ISERROR(VLOOKUP(Y8,TPP:PTPPM,3)),"-",VLOOKUP(Y8,TPP:PTPPM,3))</f>
        <v>5000</v>
      </c>
      <c r="AB8" s="24">
        <v>0.1</v>
      </c>
      <c r="AC8" s="18">
        <f t="shared" si="16"/>
        <v>40.300000000000004</v>
      </c>
      <c r="AD8" s="19">
        <f t="shared" si="17"/>
        <v>500</v>
      </c>
      <c r="AE8" s="20">
        <f t="shared" si="18"/>
        <v>362</v>
      </c>
      <c r="AF8" s="21">
        <f t="shared" si="19"/>
        <v>4500</v>
      </c>
      <c r="AH8" s="26">
        <v>9</v>
      </c>
      <c r="AI8" s="27">
        <v>112</v>
      </c>
      <c r="AJ8" s="28">
        <v>112</v>
      </c>
      <c r="AK8" s="57">
        <v>35</v>
      </c>
      <c r="AL8" s="58">
        <v>175</v>
      </c>
      <c r="AN8" s="59" t="s">
        <v>126</v>
      </c>
      <c r="AO8" s="60">
        <v>4</v>
      </c>
      <c r="AP8" s="61">
        <v>1</v>
      </c>
      <c r="AQ8" s="62" t="s">
        <v>127</v>
      </c>
      <c r="AR8" s="63">
        <v>4</v>
      </c>
      <c r="AS8" s="64">
        <v>2</v>
      </c>
      <c r="AT8" s="65" t="s">
        <v>128</v>
      </c>
      <c r="AU8" s="66">
        <v>4</v>
      </c>
      <c r="AV8" s="67">
        <v>4</v>
      </c>
      <c r="AW8" s="89" t="s">
        <v>121</v>
      </c>
      <c r="AX8" s="90">
        <v>50</v>
      </c>
      <c r="AY8" s="90">
        <v>30</v>
      </c>
      <c r="AZ8" s="91" t="s">
        <v>121</v>
      </c>
      <c r="BA8" s="92" t="s">
        <v>129</v>
      </c>
      <c r="BB8" s="93">
        <v>50</v>
      </c>
      <c r="BC8" s="93">
        <v>25</v>
      </c>
      <c r="BD8" s="94" t="s">
        <v>129</v>
      </c>
      <c r="BI8" s="95">
        <v>4</v>
      </c>
      <c r="BJ8" s="78">
        <v>6</v>
      </c>
      <c r="BK8" s="79">
        <v>1</v>
      </c>
      <c r="BL8" s="66">
        <v>4</v>
      </c>
      <c r="BM8" s="66">
        <v>1</v>
      </c>
      <c r="BN8" s="80" t="s">
        <v>130</v>
      </c>
      <c r="BO8" s="81">
        <v>10</v>
      </c>
      <c r="BP8" s="82">
        <v>10</v>
      </c>
      <c r="BQ8" s="83" t="s">
        <v>131</v>
      </c>
      <c r="BR8" s="84">
        <v>4</v>
      </c>
      <c r="BS8" s="85">
        <v>2</v>
      </c>
      <c r="BT8" s="57"/>
      <c r="BU8" s="57"/>
    </row>
    <row r="9" spans="1:73" ht="60.75" thickBot="1" x14ac:dyDescent="0.3">
      <c r="A9" s="146" t="s">
        <v>180</v>
      </c>
      <c r="B9" s="138">
        <v>41865</v>
      </c>
      <c r="C9" s="6">
        <v>8791022</v>
      </c>
      <c r="D9" s="8" t="str">
        <f t="shared" si="12"/>
        <v>N</v>
      </c>
      <c r="E9" s="8" t="str">
        <f t="shared" si="13"/>
        <v>Y</v>
      </c>
      <c r="F9" s="23"/>
      <c r="G9" s="140"/>
      <c r="H9" s="139">
        <v>25</v>
      </c>
      <c r="I9" s="141">
        <f t="shared" si="2"/>
        <v>16</v>
      </c>
      <c r="J9" s="139">
        <v>0</v>
      </c>
      <c r="K9" s="141">
        <f t="shared" si="3"/>
        <v>0</v>
      </c>
      <c r="L9" s="6" t="s">
        <v>90</v>
      </c>
      <c r="M9" s="16">
        <f>IF(ISERROR(VLOOKUP(L9,NEGL:NEGLP,2,FALSE)),"-",VLOOKUP(L9,NEGL:NEGLP,2,FALSE))</f>
        <v>10</v>
      </c>
      <c r="N9" s="16">
        <f>IF(ISERROR(VLOOKUP(L9,NEGL:PNEGLP,3,FALSE)),"-",VLOOKUP(L9,NEGL:PNEGLP,3,FALSE))</f>
        <v>15</v>
      </c>
      <c r="O9" s="6" t="s">
        <v>91</v>
      </c>
      <c r="P9" s="16">
        <f>IF(ISERROR(VLOOKUP(O9,LIK:LIKP,2,FALSE)),"-",VLOOKUP(O9,LIK:LIKP,2,FALSE))</f>
        <v>10</v>
      </c>
      <c r="Q9" s="16">
        <f>IF(ISERROR(VLOOKUP(O9,LIK:PLIKP,3,FALSE)),"-",VLOOKUP(O9,LIK:PLIKP,3,FALSE))</f>
        <v>14</v>
      </c>
      <c r="R9" s="6" t="s">
        <v>92</v>
      </c>
      <c r="S9" s="16">
        <f>IF(ISERROR(VLOOKUP(R9,SEVE:SEVEP,2,FALSE)),"-",VLOOKUP(R9,SEVE:SEVEP,2,FALSE))</f>
        <v>5</v>
      </c>
      <c r="T9" s="16">
        <f>IF(ISERROR(VLOOKUP(R9,SEVE:PSEVEP,3,FALSE)),"-",VLOOKUP(R9,SEVE:PSEVEP,3,FALSE))</f>
        <v>5</v>
      </c>
      <c r="U9" s="6">
        <v>1</v>
      </c>
      <c r="V9" s="16">
        <f t="shared" si="4"/>
        <v>1</v>
      </c>
      <c r="W9" s="16">
        <f t="shared" si="5"/>
        <v>1</v>
      </c>
      <c r="X9" s="16">
        <f t="shared" si="14"/>
        <v>66</v>
      </c>
      <c r="Y9" s="16">
        <f t="shared" si="15"/>
        <v>56</v>
      </c>
      <c r="Z9" s="17">
        <f>IF(ISERROR(VLOOKUP(X9,TPP:TPPM,2)),"-",VLOOKUP(X9,TPP:TPPM,2))</f>
        <v>181</v>
      </c>
      <c r="AA9" s="17">
        <f>IF(ISERROR(VLOOKUP(Y9,TPP:PTPPM,3)),"-",VLOOKUP(Y9,TPP:PTPPM,3))</f>
        <v>5000</v>
      </c>
      <c r="AB9" s="24">
        <v>0.1</v>
      </c>
      <c r="AC9" s="18">
        <f t="shared" si="16"/>
        <v>18.100000000000001</v>
      </c>
      <c r="AD9" s="19">
        <f t="shared" si="17"/>
        <v>500</v>
      </c>
      <c r="AE9" s="20">
        <f t="shared" si="18"/>
        <v>162</v>
      </c>
      <c r="AF9" s="21">
        <f t="shared" si="19"/>
        <v>4500</v>
      </c>
      <c r="AH9" s="26">
        <v>10</v>
      </c>
      <c r="AI9" s="27">
        <v>112</v>
      </c>
      <c r="AJ9" s="28">
        <v>112</v>
      </c>
      <c r="AK9" s="57">
        <v>36</v>
      </c>
      <c r="AL9" s="58">
        <v>200</v>
      </c>
      <c r="AN9" s="59" t="s">
        <v>105</v>
      </c>
      <c r="AO9" s="60">
        <v>5</v>
      </c>
      <c r="AP9" s="61">
        <v>1</v>
      </c>
      <c r="AQ9" s="62" t="s">
        <v>132</v>
      </c>
      <c r="AR9" s="63">
        <v>5</v>
      </c>
      <c r="AS9" s="64">
        <v>2</v>
      </c>
      <c r="AT9" s="65"/>
      <c r="AU9" s="66"/>
      <c r="AV9" s="96">
        <v>5</v>
      </c>
      <c r="BI9" s="95">
        <v>5</v>
      </c>
      <c r="BJ9" s="78">
        <v>8</v>
      </c>
      <c r="BK9" s="79">
        <v>1</v>
      </c>
      <c r="BL9" s="66">
        <v>5</v>
      </c>
      <c r="BM9" s="66">
        <v>1</v>
      </c>
      <c r="BN9" s="80" t="s">
        <v>133</v>
      </c>
      <c r="BO9" s="81">
        <v>12</v>
      </c>
      <c r="BP9" s="82">
        <v>11</v>
      </c>
      <c r="BQ9" s="83" t="s">
        <v>134</v>
      </c>
      <c r="BR9" s="84">
        <v>5</v>
      </c>
      <c r="BS9" s="85">
        <v>3</v>
      </c>
      <c r="BT9" s="57" t="s">
        <v>135</v>
      </c>
      <c r="BU9" s="57">
        <v>3</v>
      </c>
    </row>
    <row r="10" spans="1:73" ht="24" thickBot="1" x14ac:dyDescent="0.3">
      <c r="A10" s="147" t="s">
        <v>172</v>
      </c>
      <c r="B10" s="138"/>
      <c r="C10" s="6"/>
      <c r="D10" s="8" t="str">
        <f t="shared" si="12"/>
        <v>N</v>
      </c>
      <c r="E10" s="8" t="str">
        <f t="shared" si="13"/>
        <v>Y</v>
      </c>
      <c r="F10" s="23"/>
      <c r="G10" s="140"/>
      <c r="H10" s="139"/>
      <c r="I10" s="141">
        <f t="shared" si="2"/>
        <v>0</v>
      </c>
      <c r="J10" s="139"/>
      <c r="K10" s="141">
        <f t="shared" si="3"/>
        <v>0</v>
      </c>
      <c r="L10" s="6"/>
      <c r="M10" s="16" t="str">
        <f>IF(ISERROR(VLOOKUP(L10,NEGL:NEGLP,2,FALSE)),"-",VLOOKUP(L10,NEGL:NEGLP,2,FALSE))</f>
        <v>-</v>
      </c>
      <c r="N10" s="16" t="str">
        <f>IF(ISERROR(VLOOKUP(L10,NEGL:PNEGLP,3,FALSE)),"-",VLOOKUP(L10,NEGL:PNEGLP,3,FALSE))</f>
        <v>-</v>
      </c>
      <c r="O10" s="6"/>
      <c r="P10" s="16" t="str">
        <f>IF(ISERROR(VLOOKUP(O10,LIK:LIKP,2,FALSE)),"-",VLOOKUP(O10,LIK:LIKP,2,FALSE))</f>
        <v>-</v>
      </c>
      <c r="Q10" s="16" t="str">
        <f>IF(ISERROR(VLOOKUP(O10,LIK:PLIKP,3,FALSE)),"-",VLOOKUP(O10,LIK:PLIKP,3,FALSE))</f>
        <v>-</v>
      </c>
      <c r="R10" s="6"/>
      <c r="S10" s="16" t="str">
        <f>IF(ISERROR(VLOOKUP(R10,SEVE:SEVEP,2,FALSE)),"-",VLOOKUP(R10,SEVE:SEVEP,2,FALSE))</f>
        <v>-</v>
      </c>
      <c r="T10" s="16" t="str">
        <f>IF(ISERROR(VLOOKUP(R10,SEVE:PSEVEP,3,FALSE)),"-",VLOOKUP(R10,SEVE:PSEVEP,3,FALSE))</f>
        <v>-</v>
      </c>
      <c r="U10" s="6"/>
      <c r="V10" s="16">
        <f t="shared" si="4"/>
        <v>0</v>
      </c>
      <c r="W10" s="16">
        <f t="shared" si="5"/>
        <v>0</v>
      </c>
      <c r="X10" s="16" t="str">
        <f t="shared" si="14"/>
        <v>-</v>
      </c>
      <c r="Y10" s="16" t="str">
        <f t="shared" si="15"/>
        <v>-</v>
      </c>
      <c r="Z10" s="17" t="str">
        <f>IF(ISERROR(VLOOKUP(X10,TPP:TPPM,2)),"-",VLOOKUP(X10,TPP:TPPM,2))</f>
        <v>-</v>
      </c>
      <c r="AA10" s="17" t="str">
        <f>IF(ISERROR(VLOOKUP(Y10,TPP:PTPPM,3)),"-",VLOOKUP(Y10,TPP:PTPPM,3))</f>
        <v>-</v>
      </c>
      <c r="AB10" s="24"/>
      <c r="AC10" s="18" t="str">
        <f t="shared" si="16"/>
        <v>-</v>
      </c>
      <c r="AD10" s="19" t="str">
        <f t="shared" si="17"/>
        <v>-</v>
      </c>
      <c r="AE10" s="20" t="str">
        <f t="shared" si="18"/>
        <v>-</v>
      </c>
      <c r="AF10" s="21" t="str">
        <f t="shared" si="19"/>
        <v>-</v>
      </c>
      <c r="AH10" s="26">
        <v>11</v>
      </c>
      <c r="AI10" s="27">
        <v>112</v>
      </c>
      <c r="AJ10" s="28">
        <v>112</v>
      </c>
      <c r="AK10" s="57">
        <v>37</v>
      </c>
      <c r="AL10" s="58">
        <v>250</v>
      </c>
      <c r="AN10" s="59" t="s">
        <v>1</v>
      </c>
      <c r="AO10" s="60">
        <v>6</v>
      </c>
      <c r="AP10" s="61">
        <v>1</v>
      </c>
      <c r="AQ10" s="62" t="s">
        <v>136</v>
      </c>
      <c r="AR10" s="63">
        <v>6</v>
      </c>
      <c r="AS10" s="64">
        <v>2</v>
      </c>
      <c r="AT10" s="65"/>
      <c r="AU10" s="66"/>
      <c r="AV10" s="96">
        <v>6</v>
      </c>
      <c r="BI10" s="95">
        <v>6</v>
      </c>
      <c r="BJ10" s="78">
        <v>10</v>
      </c>
      <c r="BK10" s="79">
        <v>1</v>
      </c>
      <c r="BL10" s="66">
        <v>6</v>
      </c>
      <c r="BM10" s="66">
        <v>1</v>
      </c>
      <c r="BN10" s="80" t="s">
        <v>137</v>
      </c>
      <c r="BO10" s="81">
        <v>14</v>
      </c>
      <c r="BP10" s="82">
        <v>12</v>
      </c>
      <c r="BQ10" s="83" t="s">
        <v>138</v>
      </c>
      <c r="BR10" s="84">
        <v>6</v>
      </c>
      <c r="BS10" s="85">
        <v>3</v>
      </c>
      <c r="BT10" s="57"/>
      <c r="BU10" s="57"/>
    </row>
    <row r="11" spans="1:73" ht="24" thickBot="1" x14ac:dyDescent="0.3">
      <c r="A11" s="148" t="s">
        <v>173</v>
      </c>
      <c r="B11" s="138"/>
      <c r="C11" s="6"/>
      <c r="D11" s="8" t="str">
        <f t="shared" si="12"/>
        <v>N</v>
      </c>
      <c r="E11" s="8" t="str">
        <f t="shared" si="13"/>
        <v>Y</v>
      </c>
      <c r="F11" s="23"/>
      <c r="G11" s="140"/>
      <c r="H11" s="139"/>
      <c r="I11" s="141">
        <f t="shared" si="2"/>
        <v>0</v>
      </c>
      <c r="J11" s="139"/>
      <c r="K11" s="141">
        <f t="shared" si="3"/>
        <v>0</v>
      </c>
      <c r="L11" s="6"/>
      <c r="M11" s="16" t="str">
        <f>IF(ISERROR(VLOOKUP(L11,NEGL:NEGLP,2,FALSE)),"-",VLOOKUP(L11,NEGL:NEGLP,2,FALSE))</f>
        <v>-</v>
      </c>
      <c r="N11" s="16" t="str">
        <f>IF(ISERROR(VLOOKUP(L11,NEGL:PNEGLP,3,FALSE)),"-",VLOOKUP(L11,NEGL:PNEGLP,3,FALSE))</f>
        <v>-</v>
      </c>
      <c r="O11" s="6"/>
      <c r="P11" s="16" t="str">
        <f>IF(ISERROR(VLOOKUP(O11,LIK:LIKP,2,FALSE)),"-",VLOOKUP(O11,LIK:LIKP,2,FALSE))</f>
        <v>-</v>
      </c>
      <c r="Q11" s="16" t="str">
        <f>IF(ISERROR(VLOOKUP(O11,LIK:PLIKP,3,FALSE)),"-",VLOOKUP(O11,LIK:PLIKP,3,FALSE))</f>
        <v>-</v>
      </c>
      <c r="R11" s="6"/>
      <c r="S11" s="16" t="str">
        <f>IF(ISERROR(VLOOKUP(R11,SEVE:SEVEP,2,FALSE)),"-",VLOOKUP(R11,SEVE:SEVEP,2,FALSE))</f>
        <v>-</v>
      </c>
      <c r="T11" s="16" t="str">
        <f>IF(ISERROR(VLOOKUP(R11,SEVE:PSEVEP,3,FALSE)),"-",VLOOKUP(R11,SEVE:PSEVEP,3,FALSE))</f>
        <v>-</v>
      </c>
      <c r="U11" s="6"/>
      <c r="V11" s="16">
        <f t="shared" si="4"/>
        <v>0</v>
      </c>
      <c r="W11" s="16">
        <f t="shared" si="5"/>
        <v>0</v>
      </c>
      <c r="X11" s="16" t="str">
        <f t="shared" si="14"/>
        <v>-</v>
      </c>
      <c r="Y11" s="16" t="str">
        <f t="shared" si="15"/>
        <v>-</v>
      </c>
      <c r="Z11" s="17" t="str">
        <f>IF(ISERROR(VLOOKUP(X11,TPP:TPPM,2)),"-",VLOOKUP(X11,TPP:TPPM,2))</f>
        <v>-</v>
      </c>
      <c r="AA11" s="17" t="str">
        <f>IF(ISERROR(VLOOKUP(Y11,TPP:PTPPM,3)),"-",VLOOKUP(Y11,TPP:PTPPM,3))</f>
        <v>-</v>
      </c>
      <c r="AB11" s="24"/>
      <c r="AC11" s="18" t="str">
        <f t="shared" si="16"/>
        <v>-</v>
      </c>
      <c r="AD11" s="19" t="str">
        <f t="shared" si="17"/>
        <v>-</v>
      </c>
      <c r="AE11" s="20" t="str">
        <f t="shared" si="18"/>
        <v>-</v>
      </c>
      <c r="AF11" s="21" t="str">
        <f t="shared" si="19"/>
        <v>-</v>
      </c>
      <c r="AH11" s="26">
        <v>12</v>
      </c>
      <c r="AI11" s="27">
        <v>112</v>
      </c>
      <c r="AJ11" s="28">
        <v>112</v>
      </c>
      <c r="AK11" s="57">
        <v>38</v>
      </c>
      <c r="AL11" s="58">
        <v>300</v>
      </c>
      <c r="AN11" s="59" t="s">
        <v>118</v>
      </c>
      <c r="AO11" s="60">
        <v>7</v>
      </c>
      <c r="AP11" s="61">
        <v>2</v>
      </c>
      <c r="AQ11" s="62" t="s">
        <v>25</v>
      </c>
      <c r="AR11" s="63">
        <v>7</v>
      </c>
      <c r="AS11" s="64">
        <v>3</v>
      </c>
      <c r="AT11" s="65"/>
      <c r="AU11" s="66"/>
      <c r="AV11" s="96">
        <v>7</v>
      </c>
      <c r="BI11" s="95">
        <v>7</v>
      </c>
      <c r="BJ11" s="78">
        <v>12</v>
      </c>
      <c r="BK11" s="79">
        <v>1</v>
      </c>
      <c r="BL11" s="66">
        <v>7</v>
      </c>
      <c r="BM11" s="66">
        <v>1</v>
      </c>
      <c r="BN11" s="80" t="s">
        <v>139</v>
      </c>
      <c r="BO11" s="81">
        <v>16</v>
      </c>
      <c r="BP11" s="82">
        <v>13</v>
      </c>
      <c r="BQ11" s="83" t="s">
        <v>140</v>
      </c>
      <c r="BR11" s="84">
        <v>7</v>
      </c>
      <c r="BS11" s="85">
        <v>4</v>
      </c>
      <c r="BT11" s="57" t="s">
        <v>141</v>
      </c>
      <c r="BU11" s="57">
        <v>4</v>
      </c>
    </row>
    <row r="12" spans="1:73" ht="24" thickBot="1" x14ac:dyDescent="0.3">
      <c r="B12" s="22"/>
      <c r="C12" s="6"/>
      <c r="D12" s="8" t="str">
        <f t="shared" si="12"/>
        <v>N</v>
      </c>
      <c r="E12" s="8" t="str">
        <f t="shared" si="13"/>
        <v>Y</v>
      </c>
      <c r="F12" s="23"/>
      <c r="G12" s="140"/>
      <c r="H12" s="139"/>
      <c r="I12" s="141">
        <f t="shared" si="2"/>
        <v>0</v>
      </c>
      <c r="J12" s="139"/>
      <c r="K12" s="141">
        <f t="shared" si="3"/>
        <v>0</v>
      </c>
      <c r="L12" s="6"/>
      <c r="M12" s="16" t="str">
        <f>IF(ISERROR(VLOOKUP(L12,NEGL:NEGLP,2,FALSE)),"-",VLOOKUP(L12,NEGL:NEGLP,2,FALSE))</f>
        <v>-</v>
      </c>
      <c r="N12" s="16" t="str">
        <f>IF(ISERROR(VLOOKUP(L12,NEGL:PNEGLP,3,FALSE)),"-",VLOOKUP(L12,NEGL:PNEGLP,3,FALSE))</f>
        <v>-</v>
      </c>
      <c r="O12" s="6"/>
      <c r="P12" s="16" t="str">
        <f>IF(ISERROR(VLOOKUP(O12,LIK:LIKP,2,FALSE)),"-",VLOOKUP(O12,LIK:LIKP,2,FALSE))</f>
        <v>-</v>
      </c>
      <c r="Q12" s="16" t="str">
        <f>IF(ISERROR(VLOOKUP(O12,LIK:PLIKP,3,FALSE)),"-",VLOOKUP(O12,LIK:PLIKP,3,FALSE))</f>
        <v>-</v>
      </c>
      <c r="R12" s="6"/>
      <c r="S12" s="16" t="str">
        <f>IF(ISERROR(VLOOKUP(R12,SEVE:SEVEP,2,FALSE)),"-",VLOOKUP(R12,SEVE:SEVEP,2,FALSE))</f>
        <v>-</v>
      </c>
      <c r="T12" s="16" t="str">
        <f>IF(ISERROR(VLOOKUP(R12,SEVE:PSEVEP,3,FALSE)),"-",VLOOKUP(R12,SEVE:PSEVEP,3,FALSE))</f>
        <v>-</v>
      </c>
      <c r="U12" s="6"/>
      <c r="V12" s="16">
        <f t="shared" si="4"/>
        <v>0</v>
      </c>
      <c r="W12" s="16">
        <f t="shared" si="5"/>
        <v>0</v>
      </c>
      <c r="X12" s="16" t="str">
        <f t="shared" si="14"/>
        <v>-</v>
      </c>
      <c r="Y12" s="16" t="str">
        <f t="shared" si="15"/>
        <v>-</v>
      </c>
      <c r="Z12" s="17" t="str">
        <f>IF(ISERROR(VLOOKUP(X12,TPP:TPPM,2)),"-",VLOOKUP(X12,TPP:TPPM,2))</f>
        <v>-</v>
      </c>
      <c r="AA12" s="17" t="str">
        <f>IF(ISERROR(VLOOKUP(Y12,TPP:PTPPM,3)),"-",VLOOKUP(Y12,TPP:PTPPM,3))</f>
        <v>-</v>
      </c>
      <c r="AB12" s="24"/>
      <c r="AC12" s="18" t="str">
        <f t="shared" si="16"/>
        <v>-</v>
      </c>
      <c r="AD12" s="19" t="str">
        <f t="shared" si="17"/>
        <v>-</v>
      </c>
      <c r="AE12" s="20" t="str">
        <f t="shared" si="18"/>
        <v>-</v>
      </c>
      <c r="AF12" s="21" t="str">
        <f t="shared" si="19"/>
        <v>-</v>
      </c>
      <c r="AH12" s="26">
        <v>13</v>
      </c>
      <c r="AI12" s="27">
        <v>112</v>
      </c>
      <c r="AJ12" s="28">
        <v>112</v>
      </c>
      <c r="AK12" s="57">
        <v>39</v>
      </c>
      <c r="AL12" s="58">
        <v>350</v>
      </c>
      <c r="AN12" s="59" t="s">
        <v>127</v>
      </c>
      <c r="AO12" s="60">
        <v>8</v>
      </c>
      <c r="AP12" s="61">
        <v>2</v>
      </c>
      <c r="AQ12" s="62" t="s">
        <v>142</v>
      </c>
      <c r="AR12" s="63">
        <v>8</v>
      </c>
      <c r="AS12" s="64">
        <v>3</v>
      </c>
      <c r="AT12" s="65"/>
      <c r="AU12" s="66"/>
      <c r="AV12" s="96">
        <v>8</v>
      </c>
      <c r="BI12" s="95">
        <v>8</v>
      </c>
      <c r="BJ12" s="78">
        <v>14</v>
      </c>
      <c r="BK12" s="79">
        <v>1</v>
      </c>
      <c r="BL12" s="66">
        <v>8</v>
      </c>
      <c r="BM12" s="66">
        <v>1</v>
      </c>
      <c r="BN12" s="80" t="s">
        <v>143</v>
      </c>
      <c r="BO12" s="81">
        <v>19</v>
      </c>
      <c r="BP12" s="82">
        <v>14</v>
      </c>
      <c r="BQ12" s="83" t="s">
        <v>144</v>
      </c>
      <c r="BR12" s="84">
        <v>8</v>
      </c>
      <c r="BS12" s="85">
        <v>4</v>
      </c>
      <c r="BT12" s="57"/>
      <c r="BU12" s="57"/>
    </row>
    <row r="13" spans="1:73" ht="24" thickBot="1" x14ac:dyDescent="0.3">
      <c r="B13" s="22"/>
      <c r="C13" s="6"/>
      <c r="D13" s="8" t="str">
        <f t="shared" si="12"/>
        <v>N</v>
      </c>
      <c r="E13" s="8" t="str">
        <f t="shared" si="13"/>
        <v>Y</v>
      </c>
      <c r="F13" s="23"/>
      <c r="G13" s="140"/>
      <c r="H13" s="139"/>
      <c r="I13" s="141">
        <f t="shared" si="2"/>
        <v>0</v>
      </c>
      <c r="J13" s="139"/>
      <c r="K13" s="141">
        <f t="shared" si="3"/>
        <v>0</v>
      </c>
      <c r="L13" s="6"/>
      <c r="M13" s="16" t="str">
        <f>IF(ISERROR(VLOOKUP(L13,NEGL:NEGLP,2,FALSE)),"-",VLOOKUP(L13,NEGL:NEGLP,2,FALSE))</f>
        <v>-</v>
      </c>
      <c r="N13" s="16" t="str">
        <f>IF(ISERROR(VLOOKUP(L13,NEGL:PNEGLP,3,FALSE)),"-",VLOOKUP(L13,NEGL:PNEGLP,3,FALSE))</f>
        <v>-</v>
      </c>
      <c r="O13" s="6"/>
      <c r="P13" s="16" t="str">
        <f>IF(ISERROR(VLOOKUP(O13,LIK:LIKP,2,FALSE)),"-",VLOOKUP(O13,LIK:LIKP,2,FALSE))</f>
        <v>-</v>
      </c>
      <c r="Q13" s="16" t="str">
        <f>IF(ISERROR(VLOOKUP(O13,LIK:PLIKP,3,FALSE)),"-",VLOOKUP(O13,LIK:PLIKP,3,FALSE))</f>
        <v>-</v>
      </c>
      <c r="R13" s="6"/>
      <c r="S13" s="16" t="str">
        <f>IF(ISERROR(VLOOKUP(R13,SEVE:SEVEP,2,FALSE)),"-",VLOOKUP(R13,SEVE:SEVEP,2,FALSE))</f>
        <v>-</v>
      </c>
      <c r="T13" s="16" t="str">
        <f>IF(ISERROR(VLOOKUP(R13,SEVE:PSEVEP,3,FALSE)),"-",VLOOKUP(R13,SEVE:PSEVEP,3,FALSE))</f>
        <v>-</v>
      </c>
      <c r="U13" s="6"/>
      <c r="V13" s="16">
        <f t="shared" si="4"/>
        <v>0</v>
      </c>
      <c r="W13" s="16">
        <f t="shared" si="5"/>
        <v>0</v>
      </c>
      <c r="X13" s="16" t="str">
        <f t="shared" si="14"/>
        <v>-</v>
      </c>
      <c r="Y13" s="16" t="str">
        <f t="shared" si="15"/>
        <v>-</v>
      </c>
      <c r="Z13" s="17" t="str">
        <f>IF(ISERROR(VLOOKUP(X13,TPP:TPPM,2)),"-",VLOOKUP(X13,TPP:TPPM,2))</f>
        <v>-</v>
      </c>
      <c r="AA13" s="17" t="str">
        <f>IF(ISERROR(VLOOKUP(Y13,TPP:PTPPM,3)),"-",VLOOKUP(Y13,TPP:PTPPM,3))</f>
        <v>-</v>
      </c>
      <c r="AB13" s="24"/>
      <c r="AC13" s="18" t="str">
        <f t="shared" si="16"/>
        <v>-</v>
      </c>
      <c r="AD13" s="19" t="str">
        <f t="shared" si="17"/>
        <v>-</v>
      </c>
      <c r="AE13" s="20" t="str">
        <f t="shared" si="18"/>
        <v>-</v>
      </c>
      <c r="AF13" s="21" t="str">
        <f t="shared" si="19"/>
        <v>-</v>
      </c>
      <c r="AH13" s="26">
        <v>14</v>
      </c>
      <c r="AI13" s="27">
        <v>112</v>
      </c>
      <c r="AJ13" s="28">
        <v>112</v>
      </c>
      <c r="AK13" s="57">
        <v>40</v>
      </c>
      <c r="AL13" s="58">
        <v>400</v>
      </c>
      <c r="AN13" s="59" t="s">
        <v>145</v>
      </c>
      <c r="AO13" s="60">
        <v>9</v>
      </c>
      <c r="AP13" s="61">
        <v>2</v>
      </c>
      <c r="AQ13" s="62" t="s">
        <v>146</v>
      </c>
      <c r="AR13" s="63">
        <v>9</v>
      </c>
      <c r="AS13" s="64">
        <v>4</v>
      </c>
      <c r="AT13" s="65"/>
      <c r="AU13" s="66"/>
      <c r="AV13" s="96">
        <v>9</v>
      </c>
      <c r="BI13" s="95">
        <v>9</v>
      </c>
      <c r="BJ13" s="78">
        <v>16</v>
      </c>
      <c r="BK13" s="79">
        <v>1</v>
      </c>
      <c r="BL13" s="66">
        <v>9</v>
      </c>
      <c r="BM13" s="66">
        <v>1</v>
      </c>
      <c r="BN13" s="80" t="s">
        <v>147</v>
      </c>
      <c r="BO13" s="81">
        <v>22</v>
      </c>
      <c r="BP13" s="82">
        <v>15</v>
      </c>
      <c r="BQ13" s="83" t="s">
        <v>148</v>
      </c>
      <c r="BR13" s="84">
        <v>9</v>
      </c>
      <c r="BS13" s="85">
        <v>5</v>
      </c>
      <c r="BT13" s="57" t="s">
        <v>149</v>
      </c>
      <c r="BU13" s="57">
        <v>5</v>
      </c>
    </row>
    <row r="14" spans="1:73" ht="24" thickBot="1" x14ac:dyDescent="0.3">
      <c r="B14" s="22"/>
      <c r="C14" s="6"/>
      <c r="D14" s="8" t="str">
        <f t="shared" si="12"/>
        <v>N</v>
      </c>
      <c r="E14" s="8" t="str">
        <f t="shared" si="13"/>
        <v>Y</v>
      </c>
      <c r="F14" s="23"/>
      <c r="G14" s="140"/>
      <c r="H14" s="139"/>
      <c r="I14" s="141">
        <f t="shared" si="2"/>
        <v>0</v>
      </c>
      <c r="J14" s="139"/>
      <c r="K14" s="141">
        <f t="shared" si="3"/>
        <v>0</v>
      </c>
      <c r="L14" s="6"/>
      <c r="M14" s="16" t="str">
        <f>IF(ISERROR(VLOOKUP(L14,NEGL:NEGLP,2,FALSE)),"-",VLOOKUP(L14,NEGL:NEGLP,2,FALSE))</f>
        <v>-</v>
      </c>
      <c r="N14" s="16" t="str">
        <f>IF(ISERROR(VLOOKUP(L14,NEGL:PNEGLP,3,FALSE)),"-",VLOOKUP(L14,NEGL:PNEGLP,3,FALSE))</f>
        <v>-</v>
      </c>
      <c r="O14" s="6"/>
      <c r="P14" s="16" t="str">
        <f>IF(ISERROR(VLOOKUP(O14,LIK:LIKP,2,FALSE)),"-",VLOOKUP(O14,LIK:LIKP,2,FALSE))</f>
        <v>-</v>
      </c>
      <c r="Q14" s="16" t="str">
        <f>IF(ISERROR(VLOOKUP(O14,LIK:PLIKP,3,FALSE)),"-",VLOOKUP(O14,LIK:PLIKP,3,FALSE))</f>
        <v>-</v>
      </c>
      <c r="R14" s="6"/>
      <c r="S14" s="16" t="str">
        <f>IF(ISERROR(VLOOKUP(R14,SEVE:SEVEP,2,FALSE)),"-",VLOOKUP(R14,SEVE:SEVEP,2,FALSE))</f>
        <v>-</v>
      </c>
      <c r="T14" s="16" t="str">
        <f>IF(ISERROR(VLOOKUP(R14,SEVE:PSEVEP,3,FALSE)),"-",VLOOKUP(R14,SEVE:PSEVEP,3,FALSE))</f>
        <v>-</v>
      </c>
      <c r="U14" s="6"/>
      <c r="V14" s="16">
        <f t="shared" si="4"/>
        <v>0</v>
      </c>
      <c r="W14" s="16">
        <f t="shared" si="5"/>
        <v>0</v>
      </c>
      <c r="X14" s="16" t="str">
        <f t="shared" si="14"/>
        <v>-</v>
      </c>
      <c r="Y14" s="16" t="str">
        <f t="shared" si="15"/>
        <v>-</v>
      </c>
      <c r="Z14" s="17" t="str">
        <f>IF(ISERROR(VLOOKUP(X14,TPP:TPPM,2)),"-",VLOOKUP(X14,TPP:TPPM,2))</f>
        <v>-</v>
      </c>
      <c r="AA14" s="17" t="str">
        <f>IF(ISERROR(VLOOKUP(Y14,TPP:PTPPM,3)),"-",VLOOKUP(Y14,TPP:PTPPM,3))</f>
        <v>-</v>
      </c>
      <c r="AB14" s="24"/>
      <c r="AC14" s="18" t="str">
        <f t="shared" si="16"/>
        <v>-</v>
      </c>
      <c r="AD14" s="19" t="str">
        <f t="shared" si="17"/>
        <v>-</v>
      </c>
      <c r="AE14" s="20" t="str">
        <f t="shared" si="18"/>
        <v>-</v>
      </c>
      <c r="AF14" s="21" t="str">
        <f t="shared" si="19"/>
        <v>-</v>
      </c>
      <c r="AH14" s="26">
        <v>15</v>
      </c>
      <c r="AI14" s="27">
        <v>112</v>
      </c>
      <c r="AJ14" s="97">
        <v>112</v>
      </c>
      <c r="AK14" s="57">
        <v>41</v>
      </c>
      <c r="AL14" s="57">
        <v>450</v>
      </c>
      <c r="AM14" s="98"/>
      <c r="AN14" s="59" t="s">
        <v>150</v>
      </c>
      <c r="AO14" s="60">
        <v>10</v>
      </c>
      <c r="AP14" s="99">
        <v>2</v>
      </c>
      <c r="AQ14" s="100" t="s">
        <v>151</v>
      </c>
      <c r="AR14" s="101">
        <v>10</v>
      </c>
      <c r="AS14" s="102">
        <v>4</v>
      </c>
      <c r="AT14" s="103"/>
      <c r="AU14" s="104"/>
      <c r="AV14" s="96">
        <v>10</v>
      </c>
      <c r="BI14" s="105">
        <v>10</v>
      </c>
      <c r="BJ14" s="106">
        <v>18</v>
      </c>
      <c r="BK14" s="107">
        <v>1</v>
      </c>
      <c r="BL14" s="104" t="s">
        <v>152</v>
      </c>
      <c r="BM14" s="104">
        <v>1</v>
      </c>
      <c r="BN14" s="108" t="s">
        <v>153</v>
      </c>
      <c r="BO14" s="109">
        <v>25</v>
      </c>
      <c r="BP14" s="110">
        <v>16</v>
      </c>
      <c r="BQ14" s="83" t="s">
        <v>154</v>
      </c>
      <c r="BR14" s="84">
        <v>10</v>
      </c>
      <c r="BS14" s="85">
        <v>5</v>
      </c>
      <c r="BT14" s="57"/>
      <c r="BU14" s="57"/>
    </row>
    <row r="15" spans="1:73" ht="24" thickBot="1" x14ac:dyDescent="0.3">
      <c r="B15" s="22"/>
      <c r="C15" s="6"/>
      <c r="D15" s="8" t="str">
        <f t="shared" si="12"/>
        <v>N</v>
      </c>
      <c r="E15" s="8" t="str">
        <f t="shared" si="13"/>
        <v>Y</v>
      </c>
      <c r="F15" s="23"/>
      <c r="G15" s="140"/>
      <c r="H15" s="139"/>
      <c r="I15" s="141">
        <f t="shared" si="2"/>
        <v>0</v>
      </c>
      <c r="J15" s="139"/>
      <c r="K15" s="141">
        <f t="shared" si="3"/>
        <v>0</v>
      </c>
      <c r="L15" s="6"/>
      <c r="M15" s="16" t="str">
        <f>IF(ISERROR(VLOOKUP(L15,NEGL:NEGLP,2,FALSE)),"-",VLOOKUP(L15,NEGL:NEGLP,2,FALSE))</f>
        <v>-</v>
      </c>
      <c r="N15" s="16" t="str">
        <f>IF(ISERROR(VLOOKUP(L15,NEGL:PNEGLP,3,FALSE)),"-",VLOOKUP(L15,NEGL:PNEGLP,3,FALSE))</f>
        <v>-</v>
      </c>
      <c r="O15" s="6"/>
      <c r="P15" s="16" t="str">
        <f>IF(ISERROR(VLOOKUP(O15,LIK:LIKP,2,FALSE)),"-",VLOOKUP(O15,LIK:LIKP,2,FALSE))</f>
        <v>-</v>
      </c>
      <c r="Q15" s="16" t="str">
        <f>IF(ISERROR(VLOOKUP(O15,LIK:PLIKP,3,FALSE)),"-",VLOOKUP(O15,LIK:PLIKP,3,FALSE))</f>
        <v>-</v>
      </c>
      <c r="R15" s="6"/>
      <c r="S15" s="16" t="str">
        <f>IF(ISERROR(VLOOKUP(R15,SEVE:SEVEP,2,FALSE)),"-",VLOOKUP(R15,SEVE:SEVEP,2,FALSE))</f>
        <v>-</v>
      </c>
      <c r="T15" s="16" t="str">
        <f>IF(ISERROR(VLOOKUP(R15,SEVE:PSEVEP,3,FALSE)),"-",VLOOKUP(R15,SEVE:PSEVEP,3,FALSE))</f>
        <v>-</v>
      </c>
      <c r="U15" s="6"/>
      <c r="V15" s="16">
        <f t="shared" si="4"/>
        <v>0</v>
      </c>
      <c r="W15" s="16">
        <f t="shared" si="5"/>
        <v>0</v>
      </c>
      <c r="X15" s="16" t="str">
        <f t="shared" si="14"/>
        <v>-</v>
      </c>
      <c r="Y15" s="16" t="str">
        <f t="shared" si="15"/>
        <v>-</v>
      </c>
      <c r="Z15" s="17" t="str">
        <f>IF(ISERROR(VLOOKUP(X15,TPP:TPPM,2)),"-",VLOOKUP(X15,TPP:TPPM,2))</f>
        <v>-</v>
      </c>
      <c r="AA15" s="17" t="str">
        <f>IF(ISERROR(VLOOKUP(Y15,TPP:PTPPM,3)),"-",VLOOKUP(Y15,TPP:PTPPM,3))</f>
        <v>-</v>
      </c>
      <c r="AB15" s="24"/>
      <c r="AC15" s="18" t="str">
        <f t="shared" si="16"/>
        <v>-</v>
      </c>
      <c r="AD15" s="19" t="str">
        <f t="shared" si="17"/>
        <v>-</v>
      </c>
      <c r="AE15" s="20" t="str">
        <f t="shared" si="18"/>
        <v>-</v>
      </c>
      <c r="AF15" s="21" t="str">
        <f t="shared" si="19"/>
        <v>-</v>
      </c>
      <c r="AH15" s="26">
        <v>16</v>
      </c>
      <c r="AI15" s="27">
        <v>112</v>
      </c>
      <c r="AJ15" s="97">
        <v>112</v>
      </c>
      <c r="AK15" s="57">
        <v>42</v>
      </c>
      <c r="AL15" s="57">
        <v>500</v>
      </c>
      <c r="AM15" s="98"/>
      <c r="AN15" s="59" t="s">
        <v>155</v>
      </c>
      <c r="AO15" s="60">
        <v>11</v>
      </c>
      <c r="AP15" s="111">
        <v>2</v>
      </c>
      <c r="AQ15" s="112"/>
      <c r="AT15" s="112"/>
      <c r="AV15" s="96">
        <v>11</v>
      </c>
      <c r="BN15" s="167"/>
      <c r="BO15" s="167"/>
      <c r="BP15" s="167"/>
      <c r="BQ15" s="113" t="s">
        <v>156</v>
      </c>
      <c r="BR15" s="84">
        <v>11</v>
      </c>
      <c r="BS15" s="85">
        <v>6</v>
      </c>
      <c r="BT15" s="57" t="s">
        <v>157</v>
      </c>
      <c r="BU15" s="57">
        <v>6</v>
      </c>
    </row>
    <row r="16" spans="1:73" ht="24" thickBot="1" x14ac:dyDescent="0.3">
      <c r="B16" s="22"/>
      <c r="C16" s="6"/>
      <c r="D16" s="8" t="str">
        <f t="shared" si="12"/>
        <v>N</v>
      </c>
      <c r="E16" s="8" t="str">
        <f t="shared" si="13"/>
        <v>Y</v>
      </c>
      <c r="F16" s="23"/>
      <c r="G16" s="140"/>
      <c r="H16" s="139"/>
      <c r="I16" s="141">
        <f t="shared" si="2"/>
        <v>0</v>
      </c>
      <c r="J16" s="139"/>
      <c r="K16" s="141">
        <f t="shared" si="3"/>
        <v>0</v>
      </c>
      <c r="L16" s="6"/>
      <c r="M16" s="16" t="str">
        <f>IF(ISERROR(VLOOKUP(L16,NEGL:NEGLP,2,FALSE)),"-",VLOOKUP(L16,NEGL:NEGLP,2,FALSE))</f>
        <v>-</v>
      </c>
      <c r="N16" s="16" t="str">
        <f>IF(ISERROR(VLOOKUP(L16,NEGL:PNEGLP,3,FALSE)),"-",VLOOKUP(L16,NEGL:PNEGLP,3,FALSE))</f>
        <v>-</v>
      </c>
      <c r="O16" s="6"/>
      <c r="P16" s="16" t="str">
        <f>IF(ISERROR(VLOOKUP(O16,LIK:LIKP,2,FALSE)),"-",VLOOKUP(O16,LIK:LIKP,2,FALSE))</f>
        <v>-</v>
      </c>
      <c r="Q16" s="16" t="str">
        <f>IF(ISERROR(VLOOKUP(O16,LIK:PLIKP,3,FALSE)),"-",VLOOKUP(O16,LIK:PLIKP,3,FALSE))</f>
        <v>-</v>
      </c>
      <c r="R16" s="6"/>
      <c r="S16" s="16" t="str">
        <f>IF(ISERROR(VLOOKUP(R16,SEVE:SEVEP,2,FALSE)),"-",VLOOKUP(R16,SEVE:SEVEP,2,FALSE))</f>
        <v>-</v>
      </c>
      <c r="T16" s="16" t="str">
        <f>IF(ISERROR(VLOOKUP(R16,SEVE:PSEVEP,3,FALSE)),"-",VLOOKUP(R16,SEVE:PSEVEP,3,FALSE))</f>
        <v>-</v>
      </c>
      <c r="U16" s="6"/>
      <c r="V16" s="16">
        <f t="shared" si="4"/>
        <v>0</v>
      </c>
      <c r="W16" s="16">
        <f t="shared" si="5"/>
        <v>0</v>
      </c>
      <c r="X16" s="16" t="str">
        <f t="shared" si="14"/>
        <v>-</v>
      </c>
      <c r="Y16" s="16" t="str">
        <f t="shared" si="15"/>
        <v>-</v>
      </c>
      <c r="Z16" s="17" t="str">
        <f>IF(ISERROR(VLOOKUP(X16,TPP:TPPM,2)),"-",VLOOKUP(X16,TPP:TPPM,2))</f>
        <v>-</v>
      </c>
      <c r="AA16" s="17" t="str">
        <f>IF(ISERROR(VLOOKUP(Y16,TPP:PTPPM,3)),"-",VLOOKUP(Y16,TPP:PTPPM,3))</f>
        <v>-</v>
      </c>
      <c r="AB16" s="24"/>
      <c r="AC16" s="18" t="str">
        <f t="shared" si="16"/>
        <v>-</v>
      </c>
      <c r="AD16" s="19" t="str">
        <f t="shared" si="17"/>
        <v>-</v>
      </c>
      <c r="AE16" s="20" t="str">
        <f t="shared" si="18"/>
        <v>-</v>
      </c>
      <c r="AF16" s="21" t="str">
        <f t="shared" si="19"/>
        <v>-</v>
      </c>
      <c r="AH16" s="26">
        <v>17</v>
      </c>
      <c r="AI16" s="27">
        <v>112</v>
      </c>
      <c r="AJ16" s="97">
        <v>112</v>
      </c>
      <c r="AK16" s="57">
        <v>43</v>
      </c>
      <c r="AL16" s="57">
        <v>600</v>
      </c>
      <c r="AM16" s="98"/>
      <c r="AN16" s="59" t="s">
        <v>158</v>
      </c>
      <c r="AO16" s="60">
        <v>12</v>
      </c>
      <c r="AP16" s="111">
        <v>3</v>
      </c>
      <c r="AQ16" s="112"/>
      <c r="AT16" s="112"/>
      <c r="AV16" s="96">
        <v>12</v>
      </c>
      <c r="BQ16" s="113" t="s">
        <v>159</v>
      </c>
      <c r="BR16" s="84">
        <v>12</v>
      </c>
      <c r="BS16" s="85">
        <v>6</v>
      </c>
      <c r="BT16" s="57"/>
      <c r="BU16" s="57"/>
    </row>
    <row r="17" spans="2:73" ht="24" thickBot="1" x14ac:dyDescent="0.3">
      <c r="B17" s="22"/>
      <c r="C17" s="6"/>
      <c r="D17" s="8" t="str">
        <f t="shared" si="12"/>
        <v>N</v>
      </c>
      <c r="E17" s="8" t="str">
        <f t="shared" si="13"/>
        <v>Y</v>
      </c>
      <c r="F17" s="23"/>
      <c r="G17" s="140"/>
      <c r="H17" s="139"/>
      <c r="I17" s="141">
        <f t="shared" si="2"/>
        <v>0</v>
      </c>
      <c r="J17" s="139"/>
      <c r="K17" s="141">
        <f t="shared" si="3"/>
        <v>0</v>
      </c>
      <c r="L17" s="6"/>
      <c r="M17" s="16" t="str">
        <f>IF(ISERROR(VLOOKUP(L17,NEGL:NEGLP,2,FALSE)),"-",VLOOKUP(L17,NEGL:NEGLP,2,FALSE))</f>
        <v>-</v>
      </c>
      <c r="N17" s="16" t="str">
        <f>IF(ISERROR(VLOOKUP(L17,NEGL:PNEGLP,3,FALSE)),"-",VLOOKUP(L17,NEGL:PNEGLP,3,FALSE))</f>
        <v>-</v>
      </c>
      <c r="O17" s="6"/>
      <c r="P17" s="16" t="str">
        <f>IF(ISERROR(VLOOKUP(O17,LIK:LIKP,2,FALSE)),"-",VLOOKUP(O17,LIK:LIKP,2,FALSE))</f>
        <v>-</v>
      </c>
      <c r="Q17" s="16" t="str">
        <f>IF(ISERROR(VLOOKUP(O17,LIK:PLIKP,3,FALSE)),"-",VLOOKUP(O17,LIK:PLIKP,3,FALSE))</f>
        <v>-</v>
      </c>
      <c r="R17" s="6"/>
      <c r="S17" s="16" t="str">
        <f>IF(ISERROR(VLOOKUP(R17,SEVE:SEVEP,2,FALSE)),"-",VLOOKUP(R17,SEVE:SEVEP,2,FALSE))</f>
        <v>-</v>
      </c>
      <c r="T17" s="16" t="str">
        <f>IF(ISERROR(VLOOKUP(R17,SEVE:PSEVEP,3,FALSE)),"-",VLOOKUP(R17,SEVE:PSEVEP,3,FALSE))</f>
        <v>-</v>
      </c>
      <c r="U17" s="6"/>
      <c r="V17" s="16">
        <f t="shared" si="4"/>
        <v>0</v>
      </c>
      <c r="W17" s="16">
        <f t="shared" si="5"/>
        <v>0</v>
      </c>
      <c r="X17" s="16" t="str">
        <f t="shared" si="14"/>
        <v>-</v>
      </c>
      <c r="Y17" s="16" t="str">
        <f t="shared" si="15"/>
        <v>-</v>
      </c>
      <c r="Z17" s="17" t="str">
        <f>IF(ISERROR(VLOOKUP(X17,TPP:TPPM,2)),"-",VLOOKUP(X17,TPP:TPPM,2))</f>
        <v>-</v>
      </c>
      <c r="AA17" s="17" t="str">
        <f>IF(ISERROR(VLOOKUP(Y17,TPP:PTPPM,3)),"-",VLOOKUP(Y17,TPP:PTPPM,3))</f>
        <v>-</v>
      </c>
      <c r="AB17" s="24"/>
      <c r="AC17" s="18" t="str">
        <f t="shared" si="16"/>
        <v>-</v>
      </c>
      <c r="AD17" s="19" t="str">
        <f t="shared" si="17"/>
        <v>-</v>
      </c>
      <c r="AE17" s="20" t="str">
        <f t="shared" si="18"/>
        <v>-</v>
      </c>
      <c r="AF17" s="21" t="str">
        <f t="shared" si="19"/>
        <v>-</v>
      </c>
      <c r="AH17" s="26">
        <v>18</v>
      </c>
      <c r="AI17" s="27">
        <v>112</v>
      </c>
      <c r="AJ17" s="97">
        <v>112</v>
      </c>
      <c r="AK17" s="57">
        <v>44</v>
      </c>
      <c r="AL17" s="57">
        <v>700</v>
      </c>
      <c r="AM17" s="98"/>
      <c r="AN17" s="59" t="s">
        <v>25</v>
      </c>
      <c r="AO17" s="60">
        <v>13</v>
      </c>
      <c r="AP17" s="111">
        <v>3</v>
      </c>
      <c r="AQ17" s="112"/>
      <c r="AT17" s="112"/>
      <c r="AV17" s="96">
        <v>13</v>
      </c>
      <c r="BQ17" s="113" t="s">
        <v>160</v>
      </c>
      <c r="BR17" s="84">
        <v>13</v>
      </c>
      <c r="BS17" s="85">
        <v>7</v>
      </c>
      <c r="BT17" s="57" t="s">
        <v>161</v>
      </c>
      <c r="BU17" s="57">
        <v>7</v>
      </c>
    </row>
    <row r="18" spans="2:73" ht="22.2" thickBot="1" x14ac:dyDescent="0.35">
      <c r="B18" s="22"/>
      <c r="C18" s="6"/>
      <c r="D18" s="8" t="str">
        <f t="shared" si="12"/>
        <v>N</v>
      </c>
      <c r="E18" s="8" t="str">
        <f t="shared" si="13"/>
        <v>Y</v>
      </c>
      <c r="F18" s="23"/>
      <c r="G18" s="140"/>
      <c r="H18" s="139"/>
      <c r="I18" s="141">
        <f t="shared" si="2"/>
        <v>0</v>
      </c>
      <c r="J18" s="139"/>
      <c r="K18" s="141">
        <f t="shared" si="3"/>
        <v>0</v>
      </c>
      <c r="L18" s="6"/>
      <c r="M18" s="16" t="str">
        <f>IF(ISERROR(VLOOKUP(L18,NEGL:NEGLP,2,FALSE)),"-",VLOOKUP(L18,NEGL:NEGLP,2,FALSE))</f>
        <v>-</v>
      </c>
      <c r="N18" s="16" t="str">
        <f>IF(ISERROR(VLOOKUP(L18,NEGL:PNEGLP,3,FALSE)),"-",VLOOKUP(L18,NEGL:PNEGLP,3,FALSE))</f>
        <v>-</v>
      </c>
      <c r="O18" s="6"/>
      <c r="P18" s="16" t="str">
        <f>IF(ISERROR(VLOOKUP(O18,LIK:LIKP,2,FALSE)),"-",VLOOKUP(O18,LIK:LIKP,2,FALSE))</f>
        <v>-</v>
      </c>
      <c r="Q18" s="16" t="str">
        <f>IF(ISERROR(VLOOKUP(O18,LIK:PLIKP,3,FALSE)),"-",VLOOKUP(O18,LIK:PLIKP,3,FALSE))</f>
        <v>-</v>
      </c>
      <c r="R18" s="6"/>
      <c r="S18" s="16" t="str">
        <f>IF(ISERROR(VLOOKUP(R18,SEVE:SEVEP,2,FALSE)),"-",VLOOKUP(R18,SEVE:SEVEP,2,FALSE))</f>
        <v>-</v>
      </c>
      <c r="T18" s="16" t="str">
        <f>IF(ISERROR(VLOOKUP(R18,SEVE:PSEVEP,3,FALSE)),"-",VLOOKUP(R18,SEVE:PSEVEP,3,FALSE))</f>
        <v>-</v>
      </c>
      <c r="U18" s="6"/>
      <c r="V18" s="16">
        <f t="shared" si="4"/>
        <v>0</v>
      </c>
      <c r="W18" s="16">
        <f t="shared" si="5"/>
        <v>0</v>
      </c>
      <c r="X18" s="16" t="str">
        <f t="shared" si="14"/>
        <v>-</v>
      </c>
      <c r="Y18" s="16" t="str">
        <f t="shared" si="15"/>
        <v>-</v>
      </c>
      <c r="Z18" s="17" t="str">
        <f>IF(ISERROR(VLOOKUP(X18,TPP:TPPM,2)),"-",VLOOKUP(X18,TPP:TPPM,2))</f>
        <v>-</v>
      </c>
      <c r="AA18" s="17" t="str">
        <f>IF(ISERROR(VLOOKUP(Y18,TPP:PTPPM,3)),"-",VLOOKUP(Y18,TPP:PTPPM,3))</f>
        <v>-</v>
      </c>
      <c r="AB18" s="24"/>
      <c r="AC18" s="18" t="str">
        <f t="shared" si="16"/>
        <v>-</v>
      </c>
      <c r="AD18" s="19" t="str">
        <f t="shared" si="17"/>
        <v>-</v>
      </c>
      <c r="AE18" s="20" t="str">
        <f t="shared" si="18"/>
        <v>-</v>
      </c>
      <c r="AF18" s="21" t="str">
        <f t="shared" si="19"/>
        <v>-</v>
      </c>
      <c r="AH18" s="26">
        <v>19</v>
      </c>
      <c r="AI18" s="27">
        <v>112</v>
      </c>
      <c r="AJ18" s="97">
        <v>112</v>
      </c>
      <c r="AK18" s="57">
        <v>45</v>
      </c>
      <c r="AL18" s="57">
        <v>800</v>
      </c>
      <c r="AM18" s="98"/>
      <c r="AN18" s="59" t="s">
        <v>142</v>
      </c>
      <c r="AO18" s="60">
        <v>14</v>
      </c>
      <c r="AP18" s="111">
        <v>4</v>
      </c>
      <c r="AQ18" s="112"/>
      <c r="AT18" s="112"/>
      <c r="AV18" s="96">
        <v>14</v>
      </c>
      <c r="BQ18" s="113" t="s">
        <v>162</v>
      </c>
      <c r="BR18" s="84">
        <v>14</v>
      </c>
      <c r="BS18" s="85">
        <v>7</v>
      </c>
      <c r="BT18" s="57"/>
      <c r="BU18" s="57"/>
    </row>
    <row r="19" spans="2:73" ht="15" thickBot="1" x14ac:dyDescent="0.35">
      <c r="B19" s="22"/>
      <c r="C19" s="6"/>
      <c r="D19" s="8" t="str">
        <f t="shared" si="12"/>
        <v>N</v>
      </c>
      <c r="E19" s="8" t="str">
        <f t="shared" si="13"/>
        <v>Y</v>
      </c>
      <c r="F19" s="23"/>
      <c r="G19" s="140"/>
      <c r="H19" s="139"/>
      <c r="I19" s="141">
        <f t="shared" si="2"/>
        <v>0</v>
      </c>
      <c r="J19" s="139"/>
      <c r="K19" s="141">
        <f t="shared" si="3"/>
        <v>0</v>
      </c>
      <c r="L19" s="6"/>
      <c r="M19" s="16" t="str">
        <f>IF(ISERROR(VLOOKUP(L19,NEGL:NEGLP,2,FALSE)),"-",VLOOKUP(L19,NEGL:NEGLP,2,FALSE))</f>
        <v>-</v>
      </c>
      <c r="N19" s="16" t="str">
        <f>IF(ISERROR(VLOOKUP(L19,NEGL:PNEGLP,3,FALSE)),"-",VLOOKUP(L19,NEGL:PNEGLP,3,FALSE))</f>
        <v>-</v>
      </c>
      <c r="O19" s="6"/>
      <c r="P19" s="16" t="str">
        <f>IF(ISERROR(VLOOKUP(O19,LIK:LIKP,2,FALSE)),"-",VLOOKUP(O19,LIK:LIKP,2,FALSE))</f>
        <v>-</v>
      </c>
      <c r="Q19" s="16" t="str">
        <f>IF(ISERROR(VLOOKUP(O19,LIK:PLIKP,3,FALSE)),"-",VLOOKUP(O19,LIK:PLIKP,3,FALSE))</f>
        <v>-</v>
      </c>
      <c r="R19" s="6"/>
      <c r="S19" s="16" t="str">
        <f>IF(ISERROR(VLOOKUP(R19,SEVE:SEVEP,2,FALSE)),"-",VLOOKUP(R19,SEVE:SEVEP,2,FALSE))</f>
        <v>-</v>
      </c>
      <c r="T19" s="16" t="str">
        <f>IF(ISERROR(VLOOKUP(R19,SEVE:PSEVEP,3,FALSE)),"-",VLOOKUP(R19,SEVE:PSEVEP,3,FALSE))</f>
        <v>-</v>
      </c>
      <c r="U19" s="6"/>
      <c r="V19" s="16">
        <f t="shared" si="4"/>
        <v>0</v>
      </c>
      <c r="W19" s="16">
        <f t="shared" si="5"/>
        <v>0</v>
      </c>
      <c r="X19" s="16" t="str">
        <f t="shared" si="14"/>
        <v>-</v>
      </c>
      <c r="Y19" s="16" t="str">
        <f t="shared" si="15"/>
        <v>-</v>
      </c>
      <c r="Z19" s="17" t="str">
        <f>IF(ISERROR(VLOOKUP(X19,TPP:TPPM,2)),"-",VLOOKUP(X19,TPP:TPPM,2))</f>
        <v>-</v>
      </c>
      <c r="AA19" s="17" t="str">
        <f>IF(ISERROR(VLOOKUP(Y19,TPP:PTPPM,3)),"-",VLOOKUP(Y19,TPP:PTPPM,3))</f>
        <v>-</v>
      </c>
      <c r="AB19" s="24"/>
      <c r="AC19" s="18" t="str">
        <f t="shared" si="16"/>
        <v>-</v>
      </c>
      <c r="AD19" s="19" t="str">
        <f t="shared" si="17"/>
        <v>-</v>
      </c>
      <c r="AE19" s="20" t="str">
        <f t="shared" si="18"/>
        <v>-</v>
      </c>
      <c r="AF19" s="21" t="str">
        <f t="shared" si="19"/>
        <v>-</v>
      </c>
      <c r="AH19" s="26">
        <v>20</v>
      </c>
      <c r="AI19" s="27">
        <v>112</v>
      </c>
      <c r="AJ19" s="97">
        <v>112</v>
      </c>
      <c r="AK19" s="57">
        <v>46</v>
      </c>
      <c r="AL19" s="114">
        <v>1000</v>
      </c>
      <c r="AM19" s="115"/>
      <c r="AN19" s="116" t="s">
        <v>128</v>
      </c>
      <c r="AO19" s="117">
        <v>15</v>
      </c>
      <c r="AP19" s="118">
        <v>4</v>
      </c>
      <c r="AQ19" s="112"/>
      <c r="AT19" s="112"/>
      <c r="AV19" s="96">
        <v>15</v>
      </c>
      <c r="BQ19" s="113" t="s">
        <v>163</v>
      </c>
      <c r="BR19" s="84">
        <v>15</v>
      </c>
      <c r="BS19" s="85">
        <v>8</v>
      </c>
      <c r="BT19" s="57" t="s">
        <v>164</v>
      </c>
      <c r="BU19" s="57">
        <v>8</v>
      </c>
    </row>
    <row r="20" spans="2:73" ht="15" thickBot="1" x14ac:dyDescent="0.35">
      <c r="B20" s="22"/>
      <c r="C20" s="6"/>
      <c r="D20" s="8" t="str">
        <f t="shared" si="12"/>
        <v>N</v>
      </c>
      <c r="E20" s="8" t="str">
        <f t="shared" si="13"/>
        <v>Y</v>
      </c>
      <c r="F20" s="23"/>
      <c r="G20" s="140"/>
      <c r="H20" s="139"/>
      <c r="I20" s="141">
        <f t="shared" si="2"/>
        <v>0</v>
      </c>
      <c r="J20" s="139"/>
      <c r="K20" s="141">
        <f t="shared" si="3"/>
        <v>0</v>
      </c>
      <c r="L20" s="6"/>
      <c r="M20" s="16" t="str">
        <f>IF(ISERROR(VLOOKUP(L20,NEGL:NEGLP,2,FALSE)),"-",VLOOKUP(L20,NEGL:NEGLP,2,FALSE))</f>
        <v>-</v>
      </c>
      <c r="N20" s="16" t="str">
        <f>IF(ISERROR(VLOOKUP(L20,NEGL:PNEGLP,3,FALSE)),"-",VLOOKUP(L20,NEGL:PNEGLP,3,FALSE))</f>
        <v>-</v>
      </c>
      <c r="O20" s="6"/>
      <c r="P20" s="16" t="str">
        <f>IF(ISERROR(VLOOKUP(O20,LIK:LIKP,2,FALSE)),"-",VLOOKUP(O20,LIK:LIKP,2,FALSE))</f>
        <v>-</v>
      </c>
      <c r="Q20" s="16" t="str">
        <f>IF(ISERROR(VLOOKUP(O20,LIK:PLIKP,3,FALSE)),"-",VLOOKUP(O20,LIK:PLIKP,3,FALSE))</f>
        <v>-</v>
      </c>
      <c r="R20" s="6"/>
      <c r="S20" s="16" t="str">
        <f>IF(ISERROR(VLOOKUP(R20,SEVE:SEVEP,2,FALSE)),"-",VLOOKUP(R20,SEVE:SEVEP,2,FALSE))</f>
        <v>-</v>
      </c>
      <c r="T20" s="16" t="str">
        <f>IF(ISERROR(VLOOKUP(R20,SEVE:PSEVEP,3,FALSE)),"-",VLOOKUP(R20,SEVE:PSEVEP,3,FALSE))</f>
        <v>-</v>
      </c>
      <c r="U20" s="6"/>
      <c r="V20" s="16">
        <f t="shared" si="4"/>
        <v>0</v>
      </c>
      <c r="W20" s="16">
        <f t="shared" si="5"/>
        <v>0</v>
      </c>
      <c r="X20" s="16" t="str">
        <f t="shared" si="14"/>
        <v>-</v>
      </c>
      <c r="Y20" s="16" t="str">
        <f t="shared" si="15"/>
        <v>-</v>
      </c>
      <c r="Z20" s="17" t="str">
        <f>IF(ISERROR(VLOOKUP(X20,TPP:TPPM,2)),"-",VLOOKUP(X20,TPP:TPPM,2))</f>
        <v>-</v>
      </c>
      <c r="AA20" s="17" t="str">
        <f>IF(ISERROR(VLOOKUP(Y20,TPP:PTPPM,3)),"-",VLOOKUP(Y20,TPP:PTPPM,3))</f>
        <v>-</v>
      </c>
      <c r="AB20" s="24"/>
      <c r="AC20" s="18" t="str">
        <f t="shared" si="16"/>
        <v>-</v>
      </c>
      <c r="AD20" s="19" t="str">
        <f t="shared" si="17"/>
        <v>-</v>
      </c>
      <c r="AE20" s="20" t="str">
        <f t="shared" si="18"/>
        <v>-</v>
      </c>
      <c r="AF20" s="21" t="str">
        <f t="shared" si="19"/>
        <v>-</v>
      </c>
      <c r="AH20" s="26">
        <v>21</v>
      </c>
      <c r="AI20" s="27">
        <v>112</v>
      </c>
      <c r="AJ20" s="97">
        <v>112</v>
      </c>
      <c r="AK20" s="57">
        <v>47</v>
      </c>
      <c r="AL20" s="119">
        <v>1200</v>
      </c>
      <c r="AM20" s="115"/>
      <c r="AQ20" s="34"/>
      <c r="AV20" s="96">
        <v>16</v>
      </c>
      <c r="BQ20" s="113" t="s">
        <v>165</v>
      </c>
      <c r="BR20" s="85">
        <v>16</v>
      </c>
      <c r="BS20" s="85">
        <v>8</v>
      </c>
      <c r="BT20" s="57"/>
      <c r="BU20" s="57"/>
    </row>
    <row r="21" spans="2:73" ht="15" thickBot="1" x14ac:dyDescent="0.35">
      <c r="B21" s="22"/>
      <c r="C21" s="6"/>
      <c r="D21" s="8" t="str">
        <f t="shared" si="12"/>
        <v>N</v>
      </c>
      <c r="E21" s="8" t="str">
        <f t="shared" si="13"/>
        <v>Y</v>
      </c>
      <c r="F21" s="23"/>
      <c r="G21" s="140"/>
      <c r="H21" s="139"/>
      <c r="I21" s="141">
        <f t="shared" si="2"/>
        <v>0</v>
      </c>
      <c r="J21" s="139"/>
      <c r="K21" s="141">
        <f t="shared" si="3"/>
        <v>0</v>
      </c>
      <c r="L21" s="6"/>
      <c r="M21" s="16" t="str">
        <f>IF(ISERROR(VLOOKUP(L21,NEGL:NEGLP,2,FALSE)),"-",VLOOKUP(L21,NEGL:NEGLP,2,FALSE))</f>
        <v>-</v>
      </c>
      <c r="N21" s="16" t="str">
        <f>IF(ISERROR(VLOOKUP(L21,NEGL:PNEGLP,3,FALSE)),"-",VLOOKUP(L21,NEGL:PNEGLP,3,FALSE))</f>
        <v>-</v>
      </c>
      <c r="O21" s="6"/>
      <c r="P21" s="16" t="str">
        <f>IF(ISERROR(VLOOKUP(O21,LIK:LIKP,2,FALSE)),"-",VLOOKUP(O21,LIK:LIKP,2,FALSE))</f>
        <v>-</v>
      </c>
      <c r="Q21" s="16" t="str">
        <f>IF(ISERROR(VLOOKUP(O21,LIK:PLIKP,3,FALSE)),"-",VLOOKUP(O21,LIK:PLIKP,3,FALSE))</f>
        <v>-</v>
      </c>
      <c r="R21" s="6"/>
      <c r="S21" s="16" t="str">
        <f>IF(ISERROR(VLOOKUP(R21,SEVE:SEVEP,2,FALSE)),"-",VLOOKUP(R21,SEVE:SEVEP,2,FALSE))</f>
        <v>-</v>
      </c>
      <c r="T21" s="16" t="str">
        <f>IF(ISERROR(VLOOKUP(R21,SEVE:PSEVEP,3,FALSE)),"-",VLOOKUP(R21,SEVE:PSEVEP,3,FALSE))</f>
        <v>-</v>
      </c>
      <c r="U21" s="6"/>
      <c r="V21" s="16">
        <f t="shared" si="4"/>
        <v>0</v>
      </c>
      <c r="W21" s="16">
        <f t="shared" si="5"/>
        <v>0</v>
      </c>
      <c r="X21" s="16" t="str">
        <f t="shared" si="14"/>
        <v>-</v>
      </c>
      <c r="Y21" s="16" t="str">
        <f t="shared" si="15"/>
        <v>-</v>
      </c>
      <c r="Z21" s="17" t="str">
        <f>IF(ISERROR(VLOOKUP(X21,TPP:TPPM,2)),"-",VLOOKUP(X21,TPP:TPPM,2))</f>
        <v>-</v>
      </c>
      <c r="AA21" s="17" t="str">
        <f>IF(ISERROR(VLOOKUP(Y21,TPP:PTPPM,3)),"-",VLOOKUP(Y21,TPP:PTPPM,3))</f>
        <v>-</v>
      </c>
      <c r="AB21" s="24"/>
      <c r="AC21" s="18" t="str">
        <f t="shared" si="16"/>
        <v>-</v>
      </c>
      <c r="AD21" s="19" t="str">
        <f t="shared" si="17"/>
        <v>-</v>
      </c>
      <c r="AE21" s="20" t="str">
        <f t="shared" si="18"/>
        <v>-</v>
      </c>
      <c r="AF21" s="21" t="str">
        <f t="shared" si="19"/>
        <v>-</v>
      </c>
      <c r="AH21" s="26">
        <v>22</v>
      </c>
      <c r="AI21" s="27">
        <v>112</v>
      </c>
      <c r="AJ21" s="97">
        <v>112</v>
      </c>
      <c r="AK21" s="57">
        <v>48</v>
      </c>
      <c r="AL21" s="119">
        <v>1400</v>
      </c>
      <c r="AM21" s="115"/>
      <c r="AQ21" s="34"/>
      <c r="AV21" s="96">
        <v>17</v>
      </c>
      <c r="BQ21" s="113" t="s">
        <v>166</v>
      </c>
      <c r="BR21" s="84">
        <v>17</v>
      </c>
      <c r="BS21" s="85">
        <v>9</v>
      </c>
      <c r="BT21" s="57" t="s">
        <v>109</v>
      </c>
      <c r="BU21" s="57">
        <v>9</v>
      </c>
    </row>
    <row r="22" spans="2:73" ht="15" thickBot="1" x14ac:dyDescent="0.35">
      <c r="B22" s="22"/>
      <c r="C22" s="6"/>
      <c r="D22" s="8" t="str">
        <f t="shared" si="12"/>
        <v>N</v>
      </c>
      <c r="E22" s="8" t="str">
        <f t="shared" si="13"/>
        <v>Y</v>
      </c>
      <c r="F22" s="23"/>
      <c r="G22" s="140"/>
      <c r="H22" s="139"/>
      <c r="I22" s="141">
        <f t="shared" si="2"/>
        <v>0</v>
      </c>
      <c r="J22" s="139"/>
      <c r="K22" s="141">
        <f t="shared" si="3"/>
        <v>0</v>
      </c>
      <c r="L22" s="6"/>
      <c r="M22" s="16" t="str">
        <f>IF(ISERROR(VLOOKUP(L22,NEGL:NEGLP,2,FALSE)),"-",VLOOKUP(L22,NEGL:NEGLP,2,FALSE))</f>
        <v>-</v>
      </c>
      <c r="N22" s="16" t="str">
        <f>IF(ISERROR(VLOOKUP(L22,NEGL:PNEGLP,3,FALSE)),"-",VLOOKUP(L22,NEGL:PNEGLP,3,FALSE))</f>
        <v>-</v>
      </c>
      <c r="O22" s="6"/>
      <c r="P22" s="16" t="str">
        <f>IF(ISERROR(VLOOKUP(O22,LIK:LIKP,2,FALSE)),"-",VLOOKUP(O22,LIK:LIKP,2,FALSE))</f>
        <v>-</v>
      </c>
      <c r="Q22" s="16" t="str">
        <f>IF(ISERROR(VLOOKUP(O22,LIK:PLIKP,3,FALSE)),"-",VLOOKUP(O22,LIK:PLIKP,3,FALSE))</f>
        <v>-</v>
      </c>
      <c r="R22" s="6"/>
      <c r="S22" s="16" t="str">
        <f>IF(ISERROR(VLOOKUP(R22,SEVE:SEVEP,2,FALSE)),"-",VLOOKUP(R22,SEVE:SEVEP,2,FALSE))</f>
        <v>-</v>
      </c>
      <c r="T22" s="16" t="str">
        <f>IF(ISERROR(VLOOKUP(R22,SEVE:PSEVEP,3,FALSE)),"-",VLOOKUP(R22,SEVE:PSEVEP,3,FALSE))</f>
        <v>-</v>
      </c>
      <c r="U22" s="6"/>
      <c r="V22" s="16">
        <f t="shared" si="4"/>
        <v>0</v>
      </c>
      <c r="W22" s="16">
        <f t="shared" si="5"/>
        <v>0</v>
      </c>
      <c r="X22" s="16" t="str">
        <f t="shared" si="14"/>
        <v>-</v>
      </c>
      <c r="Y22" s="16" t="str">
        <f t="shared" si="15"/>
        <v>-</v>
      </c>
      <c r="Z22" s="17" t="str">
        <f>IF(ISERROR(VLOOKUP(X22,TPP:TPPM,2)),"-",VLOOKUP(X22,TPP:TPPM,2))</f>
        <v>-</v>
      </c>
      <c r="AA22" s="17" t="str">
        <f>IF(ISERROR(VLOOKUP(Y22,TPP:PTPPM,3)),"-",VLOOKUP(Y22,TPP:PTPPM,3))</f>
        <v>-</v>
      </c>
      <c r="AB22" s="24"/>
      <c r="AC22" s="18" t="str">
        <f t="shared" si="16"/>
        <v>-</v>
      </c>
      <c r="AD22" s="19" t="str">
        <f t="shared" si="17"/>
        <v>-</v>
      </c>
      <c r="AE22" s="20" t="str">
        <f t="shared" si="18"/>
        <v>-</v>
      </c>
      <c r="AF22" s="21" t="str">
        <f t="shared" si="19"/>
        <v>-</v>
      </c>
      <c r="AH22" s="26">
        <v>23</v>
      </c>
      <c r="AI22" s="27">
        <v>112</v>
      </c>
      <c r="AJ22" s="97">
        <v>112</v>
      </c>
      <c r="AK22" s="57">
        <v>49</v>
      </c>
      <c r="AL22" s="119">
        <v>1600</v>
      </c>
      <c r="AM22" s="115"/>
      <c r="AQ22" s="34"/>
      <c r="AV22" s="96">
        <v>18</v>
      </c>
      <c r="BQ22" s="113" t="s">
        <v>167</v>
      </c>
      <c r="BR22" s="84">
        <v>18</v>
      </c>
      <c r="BS22" s="85">
        <v>9</v>
      </c>
      <c r="BT22" s="57"/>
      <c r="BU22" s="57"/>
    </row>
    <row r="23" spans="2:73" ht="15" thickBot="1" x14ac:dyDescent="0.35">
      <c r="B23" s="22"/>
      <c r="C23" s="6"/>
      <c r="D23" s="8" t="str">
        <f t="shared" si="12"/>
        <v>N</v>
      </c>
      <c r="E23" s="8" t="str">
        <f t="shared" si="13"/>
        <v>Y</v>
      </c>
      <c r="F23" s="23"/>
      <c r="G23" s="140"/>
      <c r="H23" s="139"/>
      <c r="I23" s="141">
        <f t="shared" si="2"/>
        <v>0</v>
      </c>
      <c r="J23" s="139"/>
      <c r="K23" s="141">
        <f t="shared" si="3"/>
        <v>0</v>
      </c>
      <c r="L23" s="6"/>
      <c r="M23" s="16" t="str">
        <f>IF(ISERROR(VLOOKUP(L23,NEGL:NEGLP,2,FALSE)),"-",VLOOKUP(L23,NEGL:NEGLP,2,FALSE))</f>
        <v>-</v>
      </c>
      <c r="N23" s="16" t="str">
        <f>IF(ISERROR(VLOOKUP(L23,NEGL:PNEGLP,3,FALSE)),"-",VLOOKUP(L23,NEGL:PNEGLP,3,FALSE))</f>
        <v>-</v>
      </c>
      <c r="O23" s="6"/>
      <c r="P23" s="16" t="str">
        <f>IF(ISERROR(VLOOKUP(O23,LIK:LIKP,2,FALSE)),"-",VLOOKUP(O23,LIK:LIKP,2,FALSE))</f>
        <v>-</v>
      </c>
      <c r="Q23" s="16" t="str">
        <f>IF(ISERROR(VLOOKUP(O23,LIK:PLIKP,3,FALSE)),"-",VLOOKUP(O23,LIK:PLIKP,3,FALSE))</f>
        <v>-</v>
      </c>
      <c r="R23" s="6"/>
      <c r="S23" s="16" t="str">
        <f>IF(ISERROR(VLOOKUP(R23,SEVE:SEVEP,2,FALSE)),"-",VLOOKUP(R23,SEVE:SEVEP,2,FALSE))</f>
        <v>-</v>
      </c>
      <c r="T23" s="16" t="str">
        <f>IF(ISERROR(VLOOKUP(R23,SEVE:PSEVEP,3,FALSE)),"-",VLOOKUP(R23,SEVE:PSEVEP,3,FALSE))</f>
        <v>-</v>
      </c>
      <c r="U23" s="6"/>
      <c r="V23" s="16">
        <f t="shared" si="4"/>
        <v>0</v>
      </c>
      <c r="W23" s="16">
        <f t="shared" si="5"/>
        <v>0</v>
      </c>
      <c r="X23" s="16" t="str">
        <f t="shared" si="14"/>
        <v>-</v>
      </c>
      <c r="Y23" s="16" t="str">
        <f t="shared" si="15"/>
        <v>-</v>
      </c>
      <c r="Z23" s="17" t="str">
        <f>IF(ISERROR(VLOOKUP(X23,TPP:TPPM,2)),"-",VLOOKUP(X23,TPP:TPPM,2))</f>
        <v>-</v>
      </c>
      <c r="AA23" s="17" t="str">
        <f>IF(ISERROR(VLOOKUP(Y23,TPP:PTPPM,3)),"-",VLOOKUP(Y23,TPP:PTPPM,3))</f>
        <v>-</v>
      </c>
      <c r="AB23" s="24"/>
      <c r="AC23" s="18" t="str">
        <f t="shared" si="16"/>
        <v>-</v>
      </c>
      <c r="AD23" s="19" t="str">
        <f t="shared" si="17"/>
        <v>-</v>
      </c>
      <c r="AE23" s="20" t="str">
        <f t="shared" si="18"/>
        <v>-</v>
      </c>
      <c r="AF23" s="21" t="str">
        <f t="shared" si="19"/>
        <v>-</v>
      </c>
      <c r="AH23" s="26">
        <v>24</v>
      </c>
      <c r="AI23" s="27">
        <v>112</v>
      </c>
      <c r="AJ23" s="97">
        <v>112</v>
      </c>
      <c r="AK23" s="57">
        <v>50</v>
      </c>
      <c r="AL23" s="119">
        <v>1800</v>
      </c>
      <c r="AM23" s="115"/>
      <c r="AQ23" s="34"/>
      <c r="AV23" s="96">
        <v>19</v>
      </c>
      <c r="BQ23" s="113" t="s">
        <v>168</v>
      </c>
      <c r="BR23" s="84">
        <v>19</v>
      </c>
      <c r="BS23" s="85">
        <v>10</v>
      </c>
      <c r="BT23" s="57" t="s">
        <v>169</v>
      </c>
      <c r="BU23" s="57">
        <v>10</v>
      </c>
    </row>
    <row r="24" spans="2:73" ht="15" thickBot="1" x14ac:dyDescent="0.35">
      <c r="B24" s="22"/>
      <c r="C24" s="6"/>
      <c r="D24" s="8" t="str">
        <f t="shared" si="12"/>
        <v>N</v>
      </c>
      <c r="E24" s="8" t="str">
        <f t="shared" si="13"/>
        <v>Y</v>
      </c>
      <c r="F24" s="23"/>
      <c r="G24" s="140"/>
      <c r="H24" s="139"/>
      <c r="I24" s="141">
        <f t="shared" si="2"/>
        <v>0</v>
      </c>
      <c r="J24" s="139"/>
      <c r="K24" s="141">
        <f t="shared" si="3"/>
        <v>0</v>
      </c>
      <c r="L24" s="6"/>
      <c r="M24" s="16" t="str">
        <f>IF(ISERROR(VLOOKUP(L24,NEGL:NEGLP,2,FALSE)),"-",VLOOKUP(L24,NEGL:NEGLP,2,FALSE))</f>
        <v>-</v>
      </c>
      <c r="N24" s="16" t="str">
        <f>IF(ISERROR(VLOOKUP(L24,NEGL:PNEGLP,3,FALSE)),"-",VLOOKUP(L24,NEGL:PNEGLP,3,FALSE))</f>
        <v>-</v>
      </c>
      <c r="O24" s="6"/>
      <c r="P24" s="16" t="str">
        <f>IF(ISERROR(VLOOKUP(O24,LIK:LIKP,2,FALSE)),"-",VLOOKUP(O24,LIK:LIKP,2,FALSE))</f>
        <v>-</v>
      </c>
      <c r="Q24" s="16" t="str">
        <f>IF(ISERROR(VLOOKUP(O24,LIK:PLIKP,3,FALSE)),"-",VLOOKUP(O24,LIK:PLIKP,3,FALSE))</f>
        <v>-</v>
      </c>
      <c r="R24" s="6"/>
      <c r="S24" s="16" t="str">
        <f>IF(ISERROR(VLOOKUP(R24,SEVE:SEVEP,2,FALSE)),"-",VLOOKUP(R24,SEVE:SEVEP,2,FALSE))</f>
        <v>-</v>
      </c>
      <c r="T24" s="16" t="str">
        <f>IF(ISERROR(VLOOKUP(R24,SEVE:PSEVEP,3,FALSE)),"-",VLOOKUP(R24,SEVE:PSEVEP,3,FALSE))</f>
        <v>-</v>
      </c>
      <c r="U24" s="6"/>
      <c r="V24" s="16">
        <f t="shared" si="4"/>
        <v>0</v>
      </c>
      <c r="W24" s="16">
        <f t="shared" si="5"/>
        <v>0</v>
      </c>
      <c r="X24" s="16" t="str">
        <f t="shared" si="14"/>
        <v>-</v>
      </c>
      <c r="Y24" s="16" t="str">
        <f t="shared" si="15"/>
        <v>-</v>
      </c>
      <c r="Z24" s="17" t="str">
        <f>IF(ISERROR(VLOOKUP(X24,TPP:TPPM,2)),"-",VLOOKUP(X24,TPP:TPPM,2))</f>
        <v>-</v>
      </c>
      <c r="AA24" s="17" t="str">
        <f>IF(ISERROR(VLOOKUP(Y24,TPP:PTPPM,3)),"-",VLOOKUP(Y24,TPP:PTPPM,3))</f>
        <v>-</v>
      </c>
      <c r="AB24" s="24"/>
      <c r="AC24" s="18" t="str">
        <f t="shared" si="16"/>
        <v>-</v>
      </c>
      <c r="AD24" s="19" t="str">
        <f t="shared" si="17"/>
        <v>-</v>
      </c>
      <c r="AE24" s="20" t="str">
        <f t="shared" si="18"/>
        <v>-</v>
      </c>
      <c r="AF24" s="21" t="str">
        <f t="shared" si="19"/>
        <v>-</v>
      </c>
      <c r="AH24" s="26">
        <v>25</v>
      </c>
      <c r="AI24" s="27">
        <v>112</v>
      </c>
      <c r="AJ24" s="97">
        <v>112</v>
      </c>
      <c r="AK24" s="57">
        <v>51</v>
      </c>
      <c r="AL24" s="119">
        <v>2000</v>
      </c>
      <c r="AM24" s="115"/>
      <c r="AQ24" s="34"/>
      <c r="AV24" s="120">
        <v>20</v>
      </c>
      <c r="BQ24" s="121" t="s">
        <v>170</v>
      </c>
      <c r="BR24" s="122">
        <v>20</v>
      </c>
      <c r="BS24" s="123">
        <v>10</v>
      </c>
      <c r="BT24" s="57"/>
      <c r="BU24" s="57"/>
    </row>
    <row r="25" spans="2:73" ht="15" thickBot="1" x14ac:dyDescent="0.35">
      <c r="B25" s="22"/>
      <c r="C25" s="6"/>
      <c r="D25" s="8" t="str">
        <f t="shared" si="12"/>
        <v>N</v>
      </c>
      <c r="E25" s="8" t="str">
        <f t="shared" si="13"/>
        <v>Y</v>
      </c>
      <c r="F25" s="23"/>
      <c r="G25" s="140"/>
      <c r="H25" s="139"/>
      <c r="I25" s="141">
        <f t="shared" si="2"/>
        <v>0</v>
      </c>
      <c r="J25" s="139"/>
      <c r="K25" s="141">
        <f t="shared" si="3"/>
        <v>0</v>
      </c>
      <c r="L25" s="6"/>
      <c r="M25" s="16" t="str">
        <f>IF(ISERROR(VLOOKUP(L25,NEGL:NEGLP,2,FALSE)),"-",VLOOKUP(L25,NEGL:NEGLP,2,FALSE))</f>
        <v>-</v>
      </c>
      <c r="N25" s="16" t="str">
        <f>IF(ISERROR(VLOOKUP(L25,NEGL:PNEGLP,3,FALSE)),"-",VLOOKUP(L25,NEGL:PNEGLP,3,FALSE))</f>
        <v>-</v>
      </c>
      <c r="O25" s="6"/>
      <c r="P25" s="16" t="str">
        <f>IF(ISERROR(VLOOKUP(O25,LIK:LIKP,2,FALSE)),"-",VLOOKUP(O25,LIK:LIKP,2,FALSE))</f>
        <v>-</v>
      </c>
      <c r="Q25" s="16" t="str">
        <f>IF(ISERROR(VLOOKUP(O25,LIK:PLIKP,3,FALSE)),"-",VLOOKUP(O25,LIK:PLIKP,3,FALSE))</f>
        <v>-</v>
      </c>
      <c r="R25" s="6"/>
      <c r="S25" s="16" t="str">
        <f>IF(ISERROR(VLOOKUP(R25,SEVE:SEVEP,2,FALSE)),"-",VLOOKUP(R25,SEVE:SEVEP,2,FALSE))</f>
        <v>-</v>
      </c>
      <c r="T25" s="16" t="str">
        <f>IF(ISERROR(VLOOKUP(R25,SEVE:PSEVEP,3,FALSE)),"-",VLOOKUP(R25,SEVE:PSEVEP,3,FALSE))</f>
        <v>-</v>
      </c>
      <c r="U25" s="6"/>
      <c r="V25" s="16">
        <f t="shared" si="4"/>
        <v>0</v>
      </c>
      <c r="W25" s="16">
        <f t="shared" si="5"/>
        <v>0</v>
      </c>
      <c r="X25" s="16" t="str">
        <f t="shared" si="14"/>
        <v>-</v>
      </c>
      <c r="Y25" s="16" t="str">
        <f t="shared" si="15"/>
        <v>-</v>
      </c>
      <c r="Z25" s="17" t="str">
        <f>IF(ISERROR(VLOOKUP(X25,TPP:TPPM,2)),"-",VLOOKUP(X25,TPP:TPPM,2))</f>
        <v>-</v>
      </c>
      <c r="AA25" s="17" t="str">
        <f>IF(ISERROR(VLOOKUP(Y25,TPP:PTPPM,3)),"-",VLOOKUP(Y25,TPP:PTPPM,3))</f>
        <v>-</v>
      </c>
      <c r="AB25" s="24"/>
      <c r="AC25" s="18" t="str">
        <f t="shared" si="16"/>
        <v>-</v>
      </c>
      <c r="AD25" s="19" t="str">
        <f t="shared" si="17"/>
        <v>-</v>
      </c>
      <c r="AE25" s="20" t="str">
        <f t="shared" si="18"/>
        <v>-</v>
      </c>
      <c r="AF25" s="21" t="str">
        <f t="shared" si="19"/>
        <v>-</v>
      </c>
      <c r="AH25" s="26">
        <v>26</v>
      </c>
      <c r="AI25" s="27">
        <v>112</v>
      </c>
      <c r="AJ25" s="97">
        <v>112</v>
      </c>
      <c r="AK25" s="57">
        <v>52</v>
      </c>
      <c r="AL25" s="119">
        <v>2500</v>
      </c>
      <c r="AM25" s="115"/>
      <c r="AQ25" s="34"/>
      <c r="AV25" s="35"/>
      <c r="AW25" s="35"/>
    </row>
    <row r="26" spans="2:73" ht="15" thickBot="1" x14ac:dyDescent="0.35">
      <c r="B26" s="22"/>
      <c r="C26" s="6"/>
      <c r="D26" s="8" t="str">
        <f t="shared" si="12"/>
        <v>N</v>
      </c>
      <c r="E26" s="8" t="str">
        <f t="shared" si="13"/>
        <v>Y</v>
      </c>
      <c r="F26" s="23"/>
      <c r="G26" s="140"/>
      <c r="H26" s="139"/>
      <c r="I26" s="141">
        <f t="shared" si="2"/>
        <v>0</v>
      </c>
      <c r="J26" s="139"/>
      <c r="K26" s="141">
        <f t="shared" si="3"/>
        <v>0</v>
      </c>
      <c r="L26" s="6"/>
      <c r="M26" s="16" t="str">
        <f>IF(ISERROR(VLOOKUP(L26,NEGL:NEGLP,2,FALSE)),"-",VLOOKUP(L26,NEGL:NEGLP,2,FALSE))</f>
        <v>-</v>
      </c>
      <c r="N26" s="16" t="str">
        <f>IF(ISERROR(VLOOKUP(L26,NEGL:PNEGLP,3,FALSE)),"-",VLOOKUP(L26,NEGL:PNEGLP,3,FALSE))</f>
        <v>-</v>
      </c>
      <c r="O26" s="6"/>
      <c r="P26" s="16" t="str">
        <f>IF(ISERROR(VLOOKUP(O26,LIK:LIKP,2,FALSE)),"-",VLOOKUP(O26,LIK:LIKP,2,FALSE))</f>
        <v>-</v>
      </c>
      <c r="Q26" s="16" t="str">
        <f>IF(ISERROR(VLOOKUP(O26,LIK:PLIKP,3,FALSE)),"-",VLOOKUP(O26,LIK:PLIKP,3,FALSE))</f>
        <v>-</v>
      </c>
      <c r="R26" s="6"/>
      <c r="S26" s="16" t="str">
        <f>IF(ISERROR(VLOOKUP(R26,SEVE:SEVEP,2,FALSE)),"-",VLOOKUP(R26,SEVE:SEVEP,2,FALSE))</f>
        <v>-</v>
      </c>
      <c r="T26" s="16" t="str">
        <f>IF(ISERROR(VLOOKUP(R26,SEVE:PSEVEP,3,FALSE)),"-",VLOOKUP(R26,SEVE:PSEVEP,3,FALSE))</f>
        <v>-</v>
      </c>
      <c r="U26" s="6"/>
      <c r="V26" s="16">
        <f t="shared" si="4"/>
        <v>0</v>
      </c>
      <c r="W26" s="16">
        <f t="shared" si="5"/>
        <v>0</v>
      </c>
      <c r="X26" s="16" t="str">
        <f t="shared" si="14"/>
        <v>-</v>
      </c>
      <c r="Y26" s="16" t="str">
        <f t="shared" si="15"/>
        <v>-</v>
      </c>
      <c r="Z26" s="17" t="str">
        <f>IF(ISERROR(VLOOKUP(X26,TPP:TPPM,2)),"-",VLOOKUP(X26,TPP:TPPM,2))</f>
        <v>-</v>
      </c>
      <c r="AA26" s="17" t="str">
        <f>IF(ISERROR(VLOOKUP(Y26,TPP:PTPPM,3)),"-",VLOOKUP(Y26,TPP:PTPPM,3))</f>
        <v>-</v>
      </c>
      <c r="AB26" s="24"/>
      <c r="AC26" s="18" t="str">
        <f t="shared" si="16"/>
        <v>-</v>
      </c>
      <c r="AD26" s="19" t="str">
        <f t="shared" si="17"/>
        <v>-</v>
      </c>
      <c r="AE26" s="20" t="str">
        <f t="shared" si="18"/>
        <v>-</v>
      </c>
      <c r="AF26" s="21" t="str">
        <f t="shared" si="19"/>
        <v>-</v>
      </c>
      <c r="AH26" s="26">
        <v>27</v>
      </c>
      <c r="AI26" s="27">
        <v>112</v>
      </c>
      <c r="AJ26" s="97">
        <v>112</v>
      </c>
      <c r="AK26" s="57">
        <v>53</v>
      </c>
      <c r="AL26" s="119">
        <v>3000</v>
      </c>
      <c r="AM26" s="115"/>
      <c r="AQ26" s="34"/>
      <c r="AV26" s="35"/>
      <c r="AW26" s="35"/>
    </row>
    <row r="27" spans="2:73" ht="15" thickBot="1" x14ac:dyDescent="0.35">
      <c r="B27" s="22"/>
      <c r="C27" s="6"/>
      <c r="D27" s="8" t="str">
        <f t="shared" si="12"/>
        <v>N</v>
      </c>
      <c r="E27" s="8" t="str">
        <f t="shared" si="13"/>
        <v>Y</v>
      </c>
      <c r="F27" s="23"/>
      <c r="G27" s="140"/>
      <c r="H27" s="139"/>
      <c r="I27" s="141">
        <f t="shared" si="2"/>
        <v>0</v>
      </c>
      <c r="J27" s="139"/>
      <c r="K27" s="141">
        <f t="shared" si="3"/>
        <v>0</v>
      </c>
      <c r="L27" s="6"/>
      <c r="M27" s="16" t="str">
        <f>IF(ISERROR(VLOOKUP(L27,NEGL:NEGLP,2,FALSE)),"-",VLOOKUP(L27,NEGL:NEGLP,2,FALSE))</f>
        <v>-</v>
      </c>
      <c r="N27" s="16" t="str">
        <f>IF(ISERROR(VLOOKUP(L27,NEGL:PNEGLP,3,FALSE)),"-",VLOOKUP(L27,NEGL:PNEGLP,3,FALSE))</f>
        <v>-</v>
      </c>
      <c r="O27" s="6"/>
      <c r="P27" s="16" t="str">
        <f>IF(ISERROR(VLOOKUP(O27,LIK:LIKP,2,FALSE)),"-",VLOOKUP(O27,LIK:LIKP,2,FALSE))</f>
        <v>-</v>
      </c>
      <c r="Q27" s="16" t="str">
        <f>IF(ISERROR(VLOOKUP(O27,LIK:PLIKP,3,FALSE)),"-",VLOOKUP(O27,LIK:PLIKP,3,FALSE))</f>
        <v>-</v>
      </c>
      <c r="R27" s="6"/>
      <c r="S27" s="16" t="str">
        <f>IF(ISERROR(VLOOKUP(R27,SEVE:SEVEP,2,FALSE)),"-",VLOOKUP(R27,SEVE:SEVEP,2,FALSE))</f>
        <v>-</v>
      </c>
      <c r="T27" s="16" t="str">
        <f>IF(ISERROR(VLOOKUP(R27,SEVE:PSEVEP,3,FALSE)),"-",VLOOKUP(R27,SEVE:PSEVEP,3,FALSE))</f>
        <v>-</v>
      </c>
      <c r="U27" s="6"/>
      <c r="V27" s="16">
        <f t="shared" si="4"/>
        <v>0</v>
      </c>
      <c r="W27" s="16">
        <f t="shared" si="5"/>
        <v>0</v>
      </c>
      <c r="X27" s="16" t="str">
        <f t="shared" si="14"/>
        <v>-</v>
      </c>
      <c r="Y27" s="16" t="str">
        <f t="shared" si="15"/>
        <v>-</v>
      </c>
      <c r="Z27" s="17" t="str">
        <f>IF(ISERROR(VLOOKUP(X27,TPP:TPPM,2)),"-",VLOOKUP(X27,TPP:TPPM,2))</f>
        <v>-</v>
      </c>
      <c r="AA27" s="17" t="str">
        <f>IF(ISERROR(VLOOKUP(Y27,TPP:PTPPM,3)),"-",VLOOKUP(Y27,TPP:PTPPM,3))</f>
        <v>-</v>
      </c>
      <c r="AB27" s="24"/>
      <c r="AC27" s="18" t="str">
        <f t="shared" si="16"/>
        <v>-</v>
      </c>
      <c r="AD27" s="19" t="str">
        <f t="shared" si="17"/>
        <v>-</v>
      </c>
      <c r="AE27" s="20" t="str">
        <f t="shared" si="18"/>
        <v>-</v>
      </c>
      <c r="AF27" s="21" t="str">
        <f t="shared" si="19"/>
        <v>-</v>
      </c>
      <c r="AH27" s="26">
        <v>28</v>
      </c>
      <c r="AI27" s="27">
        <v>112</v>
      </c>
      <c r="AJ27" s="97">
        <v>112</v>
      </c>
      <c r="AK27" s="57">
        <v>54</v>
      </c>
      <c r="AL27" s="119">
        <v>3500</v>
      </c>
      <c r="AM27" s="115"/>
      <c r="AQ27" s="34"/>
      <c r="AV27" s="35"/>
      <c r="AW27" s="35"/>
    </row>
    <row r="28" spans="2:73" ht="15" thickBot="1" x14ac:dyDescent="0.35">
      <c r="B28" s="22"/>
      <c r="C28" s="6"/>
      <c r="D28" s="8" t="str">
        <f t="shared" si="12"/>
        <v>N</v>
      </c>
      <c r="E28" s="8" t="str">
        <f t="shared" si="13"/>
        <v>Y</v>
      </c>
      <c r="F28" s="23"/>
      <c r="G28" s="140"/>
      <c r="H28" s="139"/>
      <c r="I28" s="141">
        <f t="shared" si="2"/>
        <v>0</v>
      </c>
      <c r="J28" s="139"/>
      <c r="K28" s="141">
        <f t="shared" si="3"/>
        <v>0</v>
      </c>
      <c r="L28" s="6"/>
      <c r="M28" s="16" t="str">
        <f>IF(ISERROR(VLOOKUP(L28,NEGL:NEGLP,2,FALSE)),"-",VLOOKUP(L28,NEGL:NEGLP,2,FALSE))</f>
        <v>-</v>
      </c>
      <c r="N28" s="16" t="str">
        <f>IF(ISERROR(VLOOKUP(L28,NEGL:PNEGLP,3,FALSE)),"-",VLOOKUP(L28,NEGL:PNEGLP,3,FALSE))</f>
        <v>-</v>
      </c>
      <c r="O28" s="6"/>
      <c r="P28" s="16" t="str">
        <f>IF(ISERROR(VLOOKUP(O28,LIK:LIKP,2,FALSE)),"-",VLOOKUP(O28,LIK:LIKP,2,FALSE))</f>
        <v>-</v>
      </c>
      <c r="Q28" s="16" t="str">
        <f>IF(ISERROR(VLOOKUP(O28,LIK:PLIKP,3,FALSE)),"-",VLOOKUP(O28,LIK:PLIKP,3,FALSE))</f>
        <v>-</v>
      </c>
      <c r="R28" s="6"/>
      <c r="S28" s="16" t="str">
        <f>IF(ISERROR(VLOOKUP(R28,SEVE:SEVEP,2,FALSE)),"-",VLOOKUP(R28,SEVE:SEVEP,2,FALSE))</f>
        <v>-</v>
      </c>
      <c r="T28" s="16" t="str">
        <f>IF(ISERROR(VLOOKUP(R28,SEVE:PSEVEP,3,FALSE)),"-",VLOOKUP(R28,SEVE:PSEVEP,3,FALSE))</f>
        <v>-</v>
      </c>
      <c r="U28" s="6"/>
      <c r="V28" s="16">
        <f t="shared" si="4"/>
        <v>0</v>
      </c>
      <c r="W28" s="16">
        <f t="shared" si="5"/>
        <v>0</v>
      </c>
      <c r="X28" s="16" t="str">
        <f t="shared" si="14"/>
        <v>-</v>
      </c>
      <c r="Y28" s="16" t="str">
        <f t="shared" si="15"/>
        <v>-</v>
      </c>
      <c r="Z28" s="17" t="str">
        <f>IF(ISERROR(VLOOKUP(X28,TPP:TPPM,2)),"-",VLOOKUP(X28,TPP:TPPM,2))</f>
        <v>-</v>
      </c>
      <c r="AA28" s="17" t="str">
        <f>IF(ISERROR(VLOOKUP(Y28,TPP:PTPPM,3)),"-",VLOOKUP(Y28,TPP:PTPPM,3))</f>
        <v>-</v>
      </c>
      <c r="AB28" s="24"/>
      <c r="AC28" s="18" t="str">
        <f t="shared" si="16"/>
        <v>-</v>
      </c>
      <c r="AD28" s="19" t="str">
        <f t="shared" si="17"/>
        <v>-</v>
      </c>
      <c r="AE28" s="20" t="str">
        <f t="shared" si="18"/>
        <v>-</v>
      </c>
      <c r="AF28" s="21" t="str">
        <f t="shared" si="19"/>
        <v>-</v>
      </c>
      <c r="AH28" s="26">
        <v>29</v>
      </c>
      <c r="AI28" s="27">
        <v>112</v>
      </c>
      <c r="AJ28" s="97">
        <v>112</v>
      </c>
      <c r="AK28" s="57">
        <v>55</v>
      </c>
      <c r="AL28" s="119">
        <v>4000</v>
      </c>
      <c r="AM28" s="115"/>
      <c r="AQ28" s="34"/>
      <c r="AV28" s="35"/>
      <c r="AW28" s="35"/>
    </row>
    <row r="29" spans="2:73" ht="15" thickBot="1" x14ac:dyDescent="0.35">
      <c r="B29" s="22"/>
      <c r="C29" s="6"/>
      <c r="D29" s="8" t="str">
        <f t="shared" si="12"/>
        <v>N</v>
      </c>
      <c r="E29" s="8" t="str">
        <f t="shared" si="13"/>
        <v>Y</v>
      </c>
      <c r="F29" s="23"/>
      <c r="G29" s="140"/>
      <c r="H29" s="139"/>
      <c r="I29" s="141">
        <f t="shared" si="2"/>
        <v>0</v>
      </c>
      <c r="J29" s="139"/>
      <c r="K29" s="141">
        <f t="shared" si="3"/>
        <v>0</v>
      </c>
      <c r="L29" s="6"/>
      <c r="M29" s="16" t="str">
        <f>IF(ISERROR(VLOOKUP(L29,NEGL:NEGLP,2,FALSE)),"-",VLOOKUP(L29,NEGL:NEGLP,2,FALSE))</f>
        <v>-</v>
      </c>
      <c r="N29" s="16" t="str">
        <f>IF(ISERROR(VLOOKUP(L29,NEGL:PNEGLP,3,FALSE)),"-",VLOOKUP(L29,NEGL:PNEGLP,3,FALSE))</f>
        <v>-</v>
      </c>
      <c r="O29" s="6"/>
      <c r="P29" s="16" t="str">
        <f>IF(ISERROR(VLOOKUP(O29,LIK:LIKP,2,FALSE)),"-",VLOOKUP(O29,LIK:LIKP,2,FALSE))</f>
        <v>-</v>
      </c>
      <c r="Q29" s="16" t="str">
        <f>IF(ISERROR(VLOOKUP(O29,LIK:PLIKP,3,FALSE)),"-",VLOOKUP(O29,LIK:PLIKP,3,FALSE))</f>
        <v>-</v>
      </c>
      <c r="R29" s="6"/>
      <c r="S29" s="16" t="str">
        <f>IF(ISERROR(VLOOKUP(R29,SEVE:SEVEP,2,FALSE)),"-",VLOOKUP(R29,SEVE:SEVEP,2,FALSE))</f>
        <v>-</v>
      </c>
      <c r="T29" s="16" t="str">
        <f>IF(ISERROR(VLOOKUP(R29,SEVE:PSEVEP,3,FALSE)),"-",VLOOKUP(R29,SEVE:PSEVEP,3,FALSE))</f>
        <v>-</v>
      </c>
      <c r="U29" s="6"/>
      <c r="V29" s="16">
        <f t="shared" si="4"/>
        <v>0</v>
      </c>
      <c r="W29" s="16">
        <f t="shared" si="5"/>
        <v>0</v>
      </c>
      <c r="X29" s="16" t="str">
        <f t="shared" si="14"/>
        <v>-</v>
      </c>
      <c r="Y29" s="16" t="str">
        <f t="shared" si="15"/>
        <v>-</v>
      </c>
      <c r="Z29" s="17" t="str">
        <f>IF(ISERROR(VLOOKUP(X29,TPP:TPPM,2)),"-",VLOOKUP(X29,TPP:TPPM,2))</f>
        <v>-</v>
      </c>
      <c r="AA29" s="17" t="str">
        <f>IF(ISERROR(VLOOKUP(Y29,TPP:PTPPM,3)),"-",VLOOKUP(Y29,TPP:PTPPM,3))</f>
        <v>-</v>
      </c>
      <c r="AB29" s="24"/>
      <c r="AC29" s="18" t="str">
        <f t="shared" si="16"/>
        <v>-</v>
      </c>
      <c r="AD29" s="19" t="str">
        <f t="shared" si="17"/>
        <v>-</v>
      </c>
      <c r="AE29" s="20" t="str">
        <f t="shared" si="18"/>
        <v>-</v>
      </c>
      <c r="AF29" s="21" t="str">
        <f t="shared" si="19"/>
        <v>-</v>
      </c>
      <c r="AH29" s="26">
        <v>30</v>
      </c>
      <c r="AI29" s="27">
        <v>112</v>
      </c>
      <c r="AJ29" s="97">
        <v>112</v>
      </c>
      <c r="AK29" s="57">
        <v>56</v>
      </c>
      <c r="AL29" s="119">
        <v>5000</v>
      </c>
      <c r="AM29" s="115"/>
      <c r="AQ29" s="34"/>
      <c r="AV29" s="35"/>
      <c r="AW29" s="35"/>
    </row>
    <row r="30" spans="2:73" ht="15" thickBot="1" x14ac:dyDescent="0.35">
      <c r="B30" s="22"/>
      <c r="C30" s="6"/>
      <c r="D30" s="8" t="str">
        <f t="shared" si="12"/>
        <v>N</v>
      </c>
      <c r="E30" s="8" t="str">
        <f t="shared" si="13"/>
        <v>Y</v>
      </c>
      <c r="F30" s="23"/>
      <c r="G30" s="140"/>
      <c r="H30" s="139"/>
      <c r="I30" s="141">
        <f t="shared" si="2"/>
        <v>0</v>
      </c>
      <c r="J30" s="139"/>
      <c r="K30" s="141">
        <f t="shared" si="3"/>
        <v>0</v>
      </c>
      <c r="L30" s="6"/>
      <c r="M30" s="16" t="str">
        <f>IF(ISERROR(VLOOKUP(L30,NEGL:NEGLP,2,FALSE)),"-",VLOOKUP(L30,NEGL:NEGLP,2,FALSE))</f>
        <v>-</v>
      </c>
      <c r="N30" s="16" t="str">
        <f>IF(ISERROR(VLOOKUP(L30,NEGL:PNEGLP,3,FALSE)),"-",VLOOKUP(L30,NEGL:PNEGLP,3,FALSE))</f>
        <v>-</v>
      </c>
      <c r="O30" s="6"/>
      <c r="P30" s="16" t="str">
        <f>IF(ISERROR(VLOOKUP(O30,LIK:LIKP,2,FALSE)),"-",VLOOKUP(O30,LIK:LIKP,2,FALSE))</f>
        <v>-</v>
      </c>
      <c r="Q30" s="16" t="str">
        <f>IF(ISERROR(VLOOKUP(O30,LIK:PLIKP,3,FALSE)),"-",VLOOKUP(O30,LIK:PLIKP,3,FALSE))</f>
        <v>-</v>
      </c>
      <c r="R30" s="6"/>
      <c r="S30" s="16" t="str">
        <f>IF(ISERROR(VLOOKUP(R30,SEVE:SEVEP,2,FALSE)),"-",VLOOKUP(R30,SEVE:SEVEP,2,FALSE))</f>
        <v>-</v>
      </c>
      <c r="T30" s="16" t="str">
        <f>IF(ISERROR(VLOOKUP(R30,SEVE:PSEVEP,3,FALSE)),"-",VLOOKUP(R30,SEVE:PSEVEP,3,FALSE))</f>
        <v>-</v>
      </c>
      <c r="U30" s="6"/>
      <c r="V30" s="16">
        <f t="shared" si="4"/>
        <v>0</v>
      </c>
      <c r="W30" s="16">
        <f t="shared" si="5"/>
        <v>0</v>
      </c>
      <c r="X30" s="16" t="str">
        <f t="shared" si="14"/>
        <v>-</v>
      </c>
      <c r="Y30" s="16" t="str">
        <f t="shared" si="15"/>
        <v>-</v>
      </c>
      <c r="Z30" s="17" t="str">
        <f>IF(ISERROR(VLOOKUP(X30,TPP:TPPM,2)),"-",VLOOKUP(X30,TPP:TPPM,2))</f>
        <v>-</v>
      </c>
      <c r="AA30" s="17" t="str">
        <f>IF(ISERROR(VLOOKUP(Y30,TPP:PTPPM,3)),"-",VLOOKUP(Y30,TPP:PTPPM,3))</f>
        <v>-</v>
      </c>
      <c r="AB30" s="24"/>
      <c r="AC30" s="18" t="str">
        <f t="shared" si="16"/>
        <v>-</v>
      </c>
      <c r="AD30" s="19" t="str">
        <f t="shared" si="17"/>
        <v>-</v>
      </c>
      <c r="AE30" s="20" t="str">
        <f t="shared" si="18"/>
        <v>-</v>
      </c>
      <c r="AF30" s="21" t="str">
        <f t="shared" si="19"/>
        <v>-</v>
      </c>
      <c r="AH30" s="26">
        <v>31</v>
      </c>
      <c r="AI30" s="27">
        <v>112</v>
      </c>
      <c r="AJ30" s="97">
        <v>112</v>
      </c>
      <c r="AK30" s="57">
        <v>57</v>
      </c>
      <c r="AL30" s="119">
        <v>6000</v>
      </c>
      <c r="AM30" s="115"/>
      <c r="AQ30" s="34"/>
      <c r="AV30" s="35"/>
      <c r="AW30" s="35"/>
    </row>
    <row r="31" spans="2:73" ht="15" thickBot="1" x14ac:dyDescent="0.35">
      <c r="B31" s="22"/>
      <c r="C31" s="6"/>
      <c r="D31" s="8" t="str">
        <f t="shared" si="12"/>
        <v>N</v>
      </c>
      <c r="E31" s="8" t="str">
        <f t="shared" si="13"/>
        <v>Y</v>
      </c>
      <c r="F31" s="23"/>
      <c r="G31" s="140"/>
      <c r="H31" s="139"/>
      <c r="I31" s="141">
        <f t="shared" si="2"/>
        <v>0</v>
      </c>
      <c r="J31" s="139"/>
      <c r="K31" s="141">
        <f t="shared" si="3"/>
        <v>0</v>
      </c>
      <c r="L31" s="6"/>
      <c r="M31" s="16" t="str">
        <f>IF(ISERROR(VLOOKUP(L31,NEGL:NEGLP,2,FALSE)),"-",VLOOKUP(L31,NEGL:NEGLP,2,FALSE))</f>
        <v>-</v>
      </c>
      <c r="N31" s="16" t="str">
        <f>IF(ISERROR(VLOOKUP(L31,NEGL:PNEGLP,3,FALSE)),"-",VLOOKUP(L31,NEGL:PNEGLP,3,FALSE))</f>
        <v>-</v>
      </c>
      <c r="O31" s="6"/>
      <c r="P31" s="16" t="str">
        <f>IF(ISERROR(VLOOKUP(O31,LIK:LIKP,2,FALSE)),"-",VLOOKUP(O31,LIK:LIKP,2,FALSE))</f>
        <v>-</v>
      </c>
      <c r="Q31" s="16" t="str">
        <f>IF(ISERROR(VLOOKUP(O31,LIK:PLIKP,3,FALSE)),"-",VLOOKUP(O31,LIK:PLIKP,3,FALSE))</f>
        <v>-</v>
      </c>
      <c r="R31" s="6"/>
      <c r="S31" s="16" t="str">
        <f>IF(ISERROR(VLOOKUP(R31,SEVE:SEVEP,2,FALSE)),"-",VLOOKUP(R31,SEVE:SEVEP,2,FALSE))</f>
        <v>-</v>
      </c>
      <c r="T31" s="16" t="str">
        <f>IF(ISERROR(VLOOKUP(R31,SEVE:PSEVEP,3,FALSE)),"-",VLOOKUP(R31,SEVE:PSEVEP,3,FALSE))</f>
        <v>-</v>
      </c>
      <c r="U31" s="6"/>
      <c r="V31" s="16">
        <f t="shared" si="4"/>
        <v>0</v>
      </c>
      <c r="W31" s="16">
        <f t="shared" si="5"/>
        <v>0</v>
      </c>
      <c r="X31" s="16" t="str">
        <f t="shared" si="14"/>
        <v>-</v>
      </c>
      <c r="Y31" s="16" t="str">
        <f t="shared" si="15"/>
        <v>-</v>
      </c>
      <c r="Z31" s="17" t="str">
        <f>IF(ISERROR(VLOOKUP(X31,TPP:TPPM,2)),"-",VLOOKUP(X31,TPP:TPPM,2))</f>
        <v>-</v>
      </c>
      <c r="AA31" s="17" t="str">
        <f>IF(ISERROR(VLOOKUP(Y31,TPP:PTPPM,3)),"-",VLOOKUP(Y31,TPP:PTPPM,3))</f>
        <v>-</v>
      </c>
      <c r="AB31" s="24"/>
      <c r="AC31" s="18" t="str">
        <f t="shared" si="16"/>
        <v>-</v>
      </c>
      <c r="AD31" s="19" t="str">
        <f t="shared" si="17"/>
        <v>-</v>
      </c>
      <c r="AE31" s="20" t="str">
        <f t="shared" si="18"/>
        <v>-</v>
      </c>
      <c r="AF31" s="21" t="str">
        <f t="shared" si="19"/>
        <v>-</v>
      </c>
      <c r="AH31" s="26">
        <v>32</v>
      </c>
      <c r="AI31" s="27">
        <v>112</v>
      </c>
      <c r="AJ31" s="124">
        <v>118</v>
      </c>
      <c r="AK31" s="57">
        <v>58</v>
      </c>
      <c r="AL31" s="119">
        <v>7000</v>
      </c>
      <c r="AM31" s="115"/>
      <c r="AQ31" s="34"/>
      <c r="AV31" s="35"/>
      <c r="AW31" s="35"/>
    </row>
    <row r="32" spans="2:73" ht="15" thickBot="1" x14ac:dyDescent="0.35">
      <c r="B32" s="22"/>
      <c r="C32" s="6"/>
      <c r="D32" s="8" t="str">
        <f t="shared" si="12"/>
        <v>N</v>
      </c>
      <c r="E32" s="8" t="str">
        <f t="shared" si="13"/>
        <v>Y</v>
      </c>
      <c r="F32" s="23"/>
      <c r="G32" s="140"/>
      <c r="H32" s="139"/>
      <c r="I32" s="141">
        <f t="shared" si="2"/>
        <v>0</v>
      </c>
      <c r="J32" s="139"/>
      <c r="K32" s="141">
        <f t="shared" si="3"/>
        <v>0</v>
      </c>
      <c r="L32" s="6"/>
      <c r="M32" s="16" t="str">
        <f>IF(ISERROR(VLOOKUP(L32,NEGL:NEGLP,2,FALSE)),"-",VLOOKUP(L32,NEGL:NEGLP,2,FALSE))</f>
        <v>-</v>
      </c>
      <c r="N32" s="16" t="str">
        <f>IF(ISERROR(VLOOKUP(L32,NEGL:PNEGLP,3,FALSE)),"-",VLOOKUP(L32,NEGL:PNEGLP,3,FALSE))</f>
        <v>-</v>
      </c>
      <c r="O32" s="6"/>
      <c r="P32" s="16" t="str">
        <f>IF(ISERROR(VLOOKUP(O32,LIK:LIKP,2,FALSE)),"-",VLOOKUP(O32,LIK:LIKP,2,FALSE))</f>
        <v>-</v>
      </c>
      <c r="Q32" s="16" t="str">
        <f>IF(ISERROR(VLOOKUP(O32,LIK:PLIKP,3,FALSE)),"-",VLOOKUP(O32,LIK:PLIKP,3,FALSE))</f>
        <v>-</v>
      </c>
      <c r="R32" s="6"/>
      <c r="S32" s="16" t="str">
        <f>IF(ISERROR(VLOOKUP(R32,SEVE:SEVEP,2,FALSE)),"-",VLOOKUP(R32,SEVE:SEVEP,2,FALSE))</f>
        <v>-</v>
      </c>
      <c r="T32" s="16" t="str">
        <f>IF(ISERROR(VLOOKUP(R32,SEVE:PSEVEP,3,FALSE)),"-",VLOOKUP(R32,SEVE:PSEVEP,3,FALSE))</f>
        <v>-</v>
      </c>
      <c r="U32" s="6"/>
      <c r="V32" s="16">
        <f t="shared" si="4"/>
        <v>0</v>
      </c>
      <c r="W32" s="16">
        <f t="shared" si="5"/>
        <v>0</v>
      </c>
      <c r="X32" s="16" t="str">
        <f t="shared" si="14"/>
        <v>-</v>
      </c>
      <c r="Y32" s="16" t="str">
        <f t="shared" si="15"/>
        <v>-</v>
      </c>
      <c r="Z32" s="17" t="str">
        <f>IF(ISERROR(VLOOKUP(X32,TPP:TPPM,2)),"-",VLOOKUP(X32,TPP:TPPM,2))</f>
        <v>-</v>
      </c>
      <c r="AA32" s="17" t="str">
        <f>IF(ISERROR(VLOOKUP(Y32,TPP:PTPPM,3)),"-",VLOOKUP(Y32,TPP:PTPPM,3))</f>
        <v>-</v>
      </c>
      <c r="AB32" s="24"/>
      <c r="AC32" s="18" t="str">
        <f t="shared" si="16"/>
        <v>-</v>
      </c>
      <c r="AD32" s="19" t="str">
        <f t="shared" si="17"/>
        <v>-</v>
      </c>
      <c r="AE32" s="20" t="str">
        <f t="shared" si="18"/>
        <v>-</v>
      </c>
      <c r="AF32" s="21" t="str">
        <f t="shared" si="19"/>
        <v>-</v>
      </c>
      <c r="AH32" s="26">
        <v>33</v>
      </c>
      <c r="AI32" s="27">
        <v>112</v>
      </c>
      <c r="AJ32" s="124">
        <v>124</v>
      </c>
      <c r="AK32" s="57">
        <v>59</v>
      </c>
      <c r="AL32" s="119">
        <v>8000</v>
      </c>
      <c r="AM32" s="115"/>
      <c r="AQ32" s="34"/>
      <c r="AV32" s="35"/>
      <c r="AW32" s="35"/>
    </row>
    <row r="33" spans="2:49" ht="15" thickBot="1" x14ac:dyDescent="0.35">
      <c r="B33" s="22"/>
      <c r="C33" s="6"/>
      <c r="D33" s="8" t="str">
        <f t="shared" si="12"/>
        <v>N</v>
      </c>
      <c r="E33" s="8" t="str">
        <f t="shared" si="13"/>
        <v>Y</v>
      </c>
      <c r="F33" s="23"/>
      <c r="G33" s="140"/>
      <c r="H33" s="139"/>
      <c r="I33" s="141">
        <f t="shared" si="2"/>
        <v>0</v>
      </c>
      <c r="J33" s="139"/>
      <c r="K33" s="141">
        <f t="shared" si="3"/>
        <v>0</v>
      </c>
      <c r="L33" s="6"/>
      <c r="M33" s="16" t="str">
        <f>IF(ISERROR(VLOOKUP(L33,NEGL:NEGLP,2,FALSE)),"-",VLOOKUP(L33,NEGL:NEGLP,2,FALSE))</f>
        <v>-</v>
      </c>
      <c r="N33" s="16" t="str">
        <f>IF(ISERROR(VLOOKUP(L33,NEGL:PNEGLP,3,FALSE)),"-",VLOOKUP(L33,NEGL:PNEGLP,3,FALSE))</f>
        <v>-</v>
      </c>
      <c r="O33" s="6"/>
      <c r="P33" s="16" t="str">
        <f>IF(ISERROR(VLOOKUP(O33,LIK:LIKP,2,FALSE)),"-",VLOOKUP(O33,LIK:LIKP,2,FALSE))</f>
        <v>-</v>
      </c>
      <c r="Q33" s="16" t="str">
        <f>IF(ISERROR(VLOOKUP(O33,LIK:PLIKP,3,FALSE)),"-",VLOOKUP(O33,LIK:PLIKP,3,FALSE))</f>
        <v>-</v>
      </c>
      <c r="R33" s="6"/>
      <c r="S33" s="16" t="str">
        <f>IF(ISERROR(VLOOKUP(R33,SEVE:SEVEP,2,FALSE)),"-",VLOOKUP(R33,SEVE:SEVEP,2,FALSE))</f>
        <v>-</v>
      </c>
      <c r="T33" s="16" t="str">
        <f>IF(ISERROR(VLOOKUP(R33,SEVE:PSEVEP,3,FALSE)),"-",VLOOKUP(R33,SEVE:PSEVEP,3,FALSE))</f>
        <v>-</v>
      </c>
      <c r="U33" s="6"/>
      <c r="V33" s="16">
        <f t="shared" si="4"/>
        <v>0</v>
      </c>
      <c r="W33" s="16">
        <f t="shared" si="5"/>
        <v>0</v>
      </c>
      <c r="X33" s="16" t="str">
        <f t="shared" si="14"/>
        <v>-</v>
      </c>
      <c r="Y33" s="16" t="str">
        <f t="shared" si="15"/>
        <v>-</v>
      </c>
      <c r="Z33" s="17" t="str">
        <f>IF(ISERROR(VLOOKUP(X33,TPP:TPPM,2)),"-",VLOOKUP(X33,TPP:TPPM,2))</f>
        <v>-</v>
      </c>
      <c r="AA33" s="17" t="str">
        <f>IF(ISERROR(VLOOKUP(Y33,TPP:PTPPM,3)),"-",VLOOKUP(Y33,TPP:PTPPM,3))</f>
        <v>-</v>
      </c>
      <c r="AB33" s="24"/>
      <c r="AC33" s="18" t="str">
        <f t="shared" si="16"/>
        <v>-</v>
      </c>
      <c r="AD33" s="19" t="str">
        <f t="shared" si="17"/>
        <v>-</v>
      </c>
      <c r="AE33" s="20" t="str">
        <f t="shared" si="18"/>
        <v>-</v>
      </c>
      <c r="AF33" s="21" t="str">
        <f t="shared" si="19"/>
        <v>-</v>
      </c>
      <c r="AH33" s="26">
        <v>34</v>
      </c>
      <c r="AI33" s="27">
        <v>112</v>
      </c>
      <c r="AJ33" s="124">
        <v>150</v>
      </c>
      <c r="AK33" s="57">
        <v>60</v>
      </c>
      <c r="AL33" s="119">
        <v>9000</v>
      </c>
      <c r="AM33" s="115"/>
      <c r="AQ33" s="34"/>
      <c r="AW33" s="35"/>
    </row>
    <row r="34" spans="2:49" ht="15" thickBot="1" x14ac:dyDescent="0.35">
      <c r="B34" s="22"/>
      <c r="C34" s="6"/>
      <c r="D34" s="8" t="str">
        <f t="shared" si="12"/>
        <v>N</v>
      </c>
      <c r="E34" s="8" t="str">
        <f t="shared" si="13"/>
        <v>Y</v>
      </c>
      <c r="F34" s="23"/>
      <c r="G34" s="140"/>
      <c r="H34" s="139"/>
      <c r="I34" s="141">
        <f t="shared" si="2"/>
        <v>0</v>
      </c>
      <c r="J34" s="139"/>
      <c r="K34" s="141">
        <f t="shared" si="3"/>
        <v>0</v>
      </c>
      <c r="L34" s="6"/>
      <c r="M34" s="16" t="str">
        <f>IF(ISERROR(VLOOKUP(L34,NEGL:NEGLP,2,FALSE)),"-",VLOOKUP(L34,NEGL:NEGLP,2,FALSE))</f>
        <v>-</v>
      </c>
      <c r="N34" s="16" t="str">
        <f>IF(ISERROR(VLOOKUP(L34,NEGL:PNEGLP,3,FALSE)),"-",VLOOKUP(L34,NEGL:PNEGLP,3,FALSE))</f>
        <v>-</v>
      </c>
      <c r="O34" s="6"/>
      <c r="P34" s="16" t="str">
        <f>IF(ISERROR(VLOOKUP(O34,LIK:LIKP,2,FALSE)),"-",VLOOKUP(O34,LIK:LIKP,2,FALSE))</f>
        <v>-</v>
      </c>
      <c r="Q34" s="16" t="str">
        <f>IF(ISERROR(VLOOKUP(O34,LIK:PLIKP,3,FALSE)),"-",VLOOKUP(O34,LIK:PLIKP,3,FALSE))</f>
        <v>-</v>
      </c>
      <c r="R34" s="6"/>
      <c r="S34" s="16" t="str">
        <f>IF(ISERROR(VLOOKUP(R34,SEVE:SEVEP,2,FALSE)),"-",VLOOKUP(R34,SEVE:SEVEP,2,FALSE))</f>
        <v>-</v>
      </c>
      <c r="T34" s="16" t="str">
        <f>IF(ISERROR(VLOOKUP(R34,SEVE:PSEVEP,3,FALSE)),"-",VLOOKUP(R34,SEVE:PSEVEP,3,FALSE))</f>
        <v>-</v>
      </c>
      <c r="U34" s="6"/>
      <c r="V34" s="16">
        <f t="shared" si="4"/>
        <v>0</v>
      </c>
      <c r="W34" s="16">
        <f t="shared" si="5"/>
        <v>0</v>
      </c>
      <c r="X34" s="16" t="str">
        <f t="shared" si="14"/>
        <v>-</v>
      </c>
      <c r="Y34" s="16" t="str">
        <f t="shared" si="15"/>
        <v>-</v>
      </c>
      <c r="Z34" s="17" t="str">
        <f>IF(ISERROR(VLOOKUP(X34,TPP:TPPM,2)),"-",VLOOKUP(X34,TPP:TPPM,2))</f>
        <v>-</v>
      </c>
      <c r="AA34" s="17" t="str">
        <f>IF(ISERROR(VLOOKUP(Y34,TPP:PTPPM,3)),"-",VLOOKUP(Y34,TPP:PTPPM,3))</f>
        <v>-</v>
      </c>
      <c r="AB34" s="24"/>
      <c r="AC34" s="18" t="str">
        <f t="shared" si="16"/>
        <v>-</v>
      </c>
      <c r="AD34" s="19" t="str">
        <f t="shared" si="17"/>
        <v>-</v>
      </c>
      <c r="AE34" s="20" t="str">
        <f t="shared" si="18"/>
        <v>-</v>
      </c>
      <c r="AF34" s="21" t="str">
        <f t="shared" si="19"/>
        <v>-</v>
      </c>
      <c r="AH34" s="26">
        <v>35</v>
      </c>
      <c r="AI34" s="27">
        <v>112</v>
      </c>
      <c r="AJ34" s="124">
        <v>175</v>
      </c>
      <c r="AK34" s="57">
        <v>61</v>
      </c>
      <c r="AL34" s="119">
        <v>10000</v>
      </c>
      <c r="AM34" s="115"/>
      <c r="AQ34" s="34"/>
      <c r="AW34" s="35"/>
    </row>
    <row r="35" spans="2:49" ht="15" thickBot="1" x14ac:dyDescent="0.35">
      <c r="B35" s="22"/>
      <c r="C35" s="6"/>
      <c r="D35" s="8" t="str">
        <f t="shared" si="12"/>
        <v>N</v>
      </c>
      <c r="E35" s="8" t="str">
        <f t="shared" si="13"/>
        <v>Y</v>
      </c>
      <c r="F35" s="23"/>
      <c r="G35" s="140"/>
      <c r="H35" s="139"/>
      <c r="I35" s="141">
        <f t="shared" si="2"/>
        <v>0</v>
      </c>
      <c r="J35" s="139"/>
      <c r="K35" s="141">
        <f t="shared" si="3"/>
        <v>0</v>
      </c>
      <c r="L35" s="6"/>
      <c r="M35" s="16" t="str">
        <f>IF(ISERROR(VLOOKUP(L35,NEGL:NEGLP,2,FALSE)),"-",VLOOKUP(L35,NEGL:NEGLP,2,FALSE))</f>
        <v>-</v>
      </c>
      <c r="N35" s="16" t="str">
        <f>IF(ISERROR(VLOOKUP(L35,NEGL:PNEGLP,3,FALSE)),"-",VLOOKUP(L35,NEGL:PNEGLP,3,FALSE))</f>
        <v>-</v>
      </c>
      <c r="O35" s="6"/>
      <c r="P35" s="16" t="str">
        <f>IF(ISERROR(VLOOKUP(O35,LIK:LIKP,2,FALSE)),"-",VLOOKUP(O35,LIK:LIKP,2,FALSE))</f>
        <v>-</v>
      </c>
      <c r="Q35" s="16" t="str">
        <f>IF(ISERROR(VLOOKUP(O35,LIK:PLIKP,3,FALSE)),"-",VLOOKUP(O35,LIK:PLIKP,3,FALSE))</f>
        <v>-</v>
      </c>
      <c r="R35" s="6"/>
      <c r="S35" s="16" t="str">
        <f>IF(ISERROR(VLOOKUP(R35,SEVE:SEVEP,2,FALSE)),"-",VLOOKUP(R35,SEVE:SEVEP,2,FALSE))</f>
        <v>-</v>
      </c>
      <c r="T35" s="16" t="str">
        <f>IF(ISERROR(VLOOKUP(R35,SEVE:PSEVEP,3,FALSE)),"-",VLOOKUP(R35,SEVE:PSEVEP,3,FALSE))</f>
        <v>-</v>
      </c>
      <c r="U35" s="6"/>
      <c r="V35" s="16">
        <f t="shared" si="4"/>
        <v>0</v>
      </c>
      <c r="W35" s="16">
        <f t="shared" si="5"/>
        <v>0</v>
      </c>
      <c r="X35" s="16" t="str">
        <f t="shared" si="14"/>
        <v>-</v>
      </c>
      <c r="Y35" s="16" t="str">
        <f t="shared" si="15"/>
        <v>-</v>
      </c>
      <c r="Z35" s="17" t="str">
        <f>IF(ISERROR(VLOOKUP(X35,TPP:TPPM,2)),"-",VLOOKUP(X35,TPP:TPPM,2))</f>
        <v>-</v>
      </c>
      <c r="AA35" s="17" t="str">
        <f>IF(ISERROR(VLOOKUP(Y35,TPP:PTPPM,3)),"-",VLOOKUP(Y35,TPP:PTPPM,3))</f>
        <v>-</v>
      </c>
      <c r="AB35" s="24"/>
      <c r="AC35" s="18" t="str">
        <f t="shared" si="16"/>
        <v>-</v>
      </c>
      <c r="AD35" s="19" t="str">
        <f t="shared" si="17"/>
        <v>-</v>
      </c>
      <c r="AE35" s="20" t="str">
        <f t="shared" si="18"/>
        <v>-</v>
      </c>
      <c r="AF35" s="21" t="str">
        <f t="shared" si="19"/>
        <v>-</v>
      </c>
      <c r="AH35" s="26">
        <v>36</v>
      </c>
      <c r="AI35" s="27">
        <v>112</v>
      </c>
      <c r="AJ35" s="124">
        <v>200</v>
      </c>
      <c r="AK35" s="57">
        <v>62</v>
      </c>
      <c r="AL35" s="119">
        <v>15000</v>
      </c>
      <c r="AM35" s="115"/>
      <c r="AQ35" s="34"/>
      <c r="AW35" s="35"/>
    </row>
    <row r="36" spans="2:49" ht="15" thickBot="1" x14ac:dyDescent="0.35">
      <c r="B36" s="22"/>
      <c r="C36" s="6"/>
      <c r="D36" s="8" t="str">
        <f t="shared" si="12"/>
        <v>N</v>
      </c>
      <c r="E36" s="8" t="str">
        <f t="shared" si="13"/>
        <v>Y</v>
      </c>
      <c r="F36" s="23"/>
      <c r="G36" s="140"/>
      <c r="H36" s="139"/>
      <c r="I36" s="141">
        <f t="shared" si="2"/>
        <v>0</v>
      </c>
      <c r="J36" s="139"/>
      <c r="K36" s="141">
        <f t="shared" si="3"/>
        <v>0</v>
      </c>
      <c r="L36" s="6"/>
      <c r="M36" s="16" t="str">
        <f>IF(ISERROR(VLOOKUP(L36,NEGL:NEGLP,2,FALSE)),"-",VLOOKUP(L36,NEGL:NEGLP,2,FALSE))</f>
        <v>-</v>
      </c>
      <c r="N36" s="16" t="str">
        <f>IF(ISERROR(VLOOKUP(L36,NEGL:PNEGLP,3,FALSE)),"-",VLOOKUP(L36,NEGL:PNEGLP,3,FALSE))</f>
        <v>-</v>
      </c>
      <c r="O36" s="6"/>
      <c r="P36" s="16" t="str">
        <f>IF(ISERROR(VLOOKUP(O36,LIK:LIKP,2,FALSE)),"-",VLOOKUP(O36,LIK:LIKP,2,FALSE))</f>
        <v>-</v>
      </c>
      <c r="Q36" s="16" t="str">
        <f>IF(ISERROR(VLOOKUP(O36,LIK:PLIKP,3,FALSE)),"-",VLOOKUP(O36,LIK:PLIKP,3,FALSE))</f>
        <v>-</v>
      </c>
      <c r="R36" s="6"/>
      <c r="S36" s="16" t="str">
        <f>IF(ISERROR(VLOOKUP(R36,SEVE:SEVEP,2,FALSE)),"-",VLOOKUP(R36,SEVE:SEVEP,2,FALSE))</f>
        <v>-</v>
      </c>
      <c r="T36" s="16" t="str">
        <f>IF(ISERROR(VLOOKUP(R36,SEVE:PSEVEP,3,FALSE)),"-",VLOOKUP(R36,SEVE:PSEVEP,3,FALSE))</f>
        <v>-</v>
      </c>
      <c r="U36" s="6"/>
      <c r="V36" s="16">
        <f t="shared" si="4"/>
        <v>0</v>
      </c>
      <c r="W36" s="16">
        <f t="shared" si="5"/>
        <v>0</v>
      </c>
      <c r="X36" s="16" t="str">
        <f t="shared" si="14"/>
        <v>-</v>
      </c>
      <c r="Y36" s="16" t="str">
        <f t="shared" si="15"/>
        <v>-</v>
      </c>
      <c r="Z36" s="17" t="str">
        <f>IF(ISERROR(VLOOKUP(X36,TPP:TPPM,2)),"-",VLOOKUP(X36,TPP:TPPM,2))</f>
        <v>-</v>
      </c>
      <c r="AA36" s="17" t="str">
        <f>IF(ISERROR(VLOOKUP(Y36,TPP:PTPPM,3)),"-",VLOOKUP(Y36,TPP:PTPPM,3))</f>
        <v>-</v>
      </c>
      <c r="AB36" s="24"/>
      <c r="AC36" s="18" t="str">
        <f t="shared" si="16"/>
        <v>-</v>
      </c>
      <c r="AD36" s="19" t="str">
        <f t="shared" si="17"/>
        <v>-</v>
      </c>
      <c r="AE36" s="20" t="str">
        <f t="shared" si="18"/>
        <v>-</v>
      </c>
      <c r="AF36" s="21" t="str">
        <f t="shared" si="19"/>
        <v>-</v>
      </c>
      <c r="AH36" s="26">
        <v>37</v>
      </c>
      <c r="AI36" s="27">
        <v>112</v>
      </c>
      <c r="AJ36" s="124">
        <v>250</v>
      </c>
      <c r="AK36" s="57">
        <v>63</v>
      </c>
      <c r="AL36" s="119">
        <v>20000</v>
      </c>
      <c r="AM36" s="115"/>
      <c r="AQ36" s="34"/>
      <c r="AW36" s="35"/>
    </row>
    <row r="37" spans="2:49" ht="15" thickBot="1" x14ac:dyDescent="0.35">
      <c r="B37" s="22"/>
      <c r="C37" s="6"/>
      <c r="D37" s="8" t="str">
        <f t="shared" si="12"/>
        <v>N</v>
      </c>
      <c r="E37" s="8" t="str">
        <f t="shared" si="13"/>
        <v>Y</v>
      </c>
      <c r="F37" s="23"/>
      <c r="G37" s="140"/>
      <c r="H37" s="139"/>
      <c r="I37" s="141">
        <f t="shared" si="2"/>
        <v>0</v>
      </c>
      <c r="J37" s="139"/>
      <c r="K37" s="141">
        <f t="shared" si="3"/>
        <v>0</v>
      </c>
      <c r="L37" s="6"/>
      <c r="M37" s="16" t="str">
        <f>IF(ISERROR(VLOOKUP(L37,NEGL:NEGLP,2,FALSE)),"-",VLOOKUP(L37,NEGL:NEGLP,2,FALSE))</f>
        <v>-</v>
      </c>
      <c r="N37" s="16" t="str">
        <f>IF(ISERROR(VLOOKUP(L37,NEGL:PNEGLP,3,FALSE)),"-",VLOOKUP(L37,NEGL:PNEGLP,3,FALSE))</f>
        <v>-</v>
      </c>
      <c r="O37" s="6"/>
      <c r="P37" s="16" t="str">
        <f>IF(ISERROR(VLOOKUP(O37,LIK:LIKP,2,FALSE)),"-",VLOOKUP(O37,LIK:LIKP,2,FALSE))</f>
        <v>-</v>
      </c>
      <c r="Q37" s="16" t="str">
        <f>IF(ISERROR(VLOOKUP(O37,LIK:PLIKP,3,FALSE)),"-",VLOOKUP(O37,LIK:PLIKP,3,FALSE))</f>
        <v>-</v>
      </c>
      <c r="R37" s="6"/>
      <c r="S37" s="16" t="str">
        <f>IF(ISERROR(VLOOKUP(R37,SEVE:SEVEP,2,FALSE)),"-",VLOOKUP(R37,SEVE:SEVEP,2,FALSE))</f>
        <v>-</v>
      </c>
      <c r="T37" s="16" t="str">
        <f>IF(ISERROR(VLOOKUP(R37,SEVE:PSEVEP,3,FALSE)),"-",VLOOKUP(R37,SEVE:PSEVEP,3,FALSE))</f>
        <v>-</v>
      </c>
      <c r="U37" s="6"/>
      <c r="V37" s="16">
        <f t="shared" si="4"/>
        <v>0</v>
      </c>
      <c r="W37" s="16">
        <f t="shared" si="5"/>
        <v>0</v>
      </c>
      <c r="X37" s="16" t="str">
        <f t="shared" si="14"/>
        <v>-</v>
      </c>
      <c r="Y37" s="16" t="str">
        <f t="shared" si="15"/>
        <v>-</v>
      </c>
      <c r="Z37" s="17" t="str">
        <f>IF(ISERROR(VLOOKUP(X37,TPP:TPPM,2)),"-",VLOOKUP(X37,TPP:TPPM,2))</f>
        <v>-</v>
      </c>
      <c r="AA37" s="17" t="str">
        <f>IF(ISERROR(VLOOKUP(Y37,TPP:PTPPM,3)),"-",VLOOKUP(Y37,TPP:PTPPM,3))</f>
        <v>-</v>
      </c>
      <c r="AB37" s="24"/>
      <c r="AC37" s="18" t="str">
        <f t="shared" si="16"/>
        <v>-</v>
      </c>
      <c r="AD37" s="19" t="str">
        <f t="shared" si="17"/>
        <v>-</v>
      </c>
      <c r="AE37" s="20" t="str">
        <f t="shared" si="18"/>
        <v>-</v>
      </c>
      <c r="AF37" s="21" t="str">
        <f t="shared" si="19"/>
        <v>-</v>
      </c>
      <c r="AH37" s="26">
        <v>38</v>
      </c>
      <c r="AI37" s="27">
        <v>112</v>
      </c>
      <c r="AJ37" s="124">
        <v>300</v>
      </c>
      <c r="AK37" s="57">
        <v>64</v>
      </c>
      <c r="AL37" s="119">
        <v>25000</v>
      </c>
      <c r="AM37" s="115"/>
      <c r="AQ37" s="34"/>
      <c r="AW37" s="35"/>
    </row>
    <row r="38" spans="2:49" ht="15" thickBot="1" x14ac:dyDescent="0.35">
      <c r="B38" s="22"/>
      <c r="C38" s="6"/>
      <c r="D38" s="8" t="str">
        <f t="shared" si="12"/>
        <v>N</v>
      </c>
      <c r="E38" s="8" t="str">
        <f t="shared" si="13"/>
        <v>Y</v>
      </c>
      <c r="F38" s="23"/>
      <c r="G38" s="140"/>
      <c r="H38" s="139"/>
      <c r="I38" s="141">
        <f t="shared" si="2"/>
        <v>0</v>
      </c>
      <c r="J38" s="139"/>
      <c r="K38" s="141">
        <f t="shared" si="3"/>
        <v>0</v>
      </c>
      <c r="L38" s="6"/>
      <c r="M38" s="16" t="str">
        <f>IF(ISERROR(VLOOKUP(L38,NEGL:NEGLP,2,FALSE)),"-",VLOOKUP(L38,NEGL:NEGLP,2,FALSE))</f>
        <v>-</v>
      </c>
      <c r="N38" s="16" t="str">
        <f>IF(ISERROR(VLOOKUP(L38,NEGL:PNEGLP,3,FALSE)),"-",VLOOKUP(L38,NEGL:PNEGLP,3,FALSE))</f>
        <v>-</v>
      </c>
      <c r="O38" s="6"/>
      <c r="P38" s="16" t="str">
        <f>IF(ISERROR(VLOOKUP(O38,LIK:LIKP,2,FALSE)),"-",VLOOKUP(O38,LIK:LIKP,2,FALSE))</f>
        <v>-</v>
      </c>
      <c r="Q38" s="16" t="str">
        <f>IF(ISERROR(VLOOKUP(O38,LIK:PLIKP,3,FALSE)),"-",VLOOKUP(O38,LIK:PLIKP,3,FALSE))</f>
        <v>-</v>
      </c>
      <c r="R38" s="6"/>
      <c r="S38" s="16" t="str">
        <f>IF(ISERROR(VLOOKUP(R38,SEVE:SEVEP,2,FALSE)),"-",VLOOKUP(R38,SEVE:SEVEP,2,FALSE))</f>
        <v>-</v>
      </c>
      <c r="T38" s="16" t="str">
        <f>IF(ISERROR(VLOOKUP(R38,SEVE:PSEVEP,3,FALSE)),"-",VLOOKUP(R38,SEVE:PSEVEP,3,FALSE))</f>
        <v>-</v>
      </c>
      <c r="U38" s="6"/>
      <c r="V38" s="16">
        <f t="shared" si="4"/>
        <v>0</v>
      </c>
      <c r="W38" s="16">
        <f t="shared" si="5"/>
        <v>0</v>
      </c>
      <c r="X38" s="16" t="str">
        <f t="shared" si="14"/>
        <v>-</v>
      </c>
      <c r="Y38" s="16" t="str">
        <f t="shared" si="15"/>
        <v>-</v>
      </c>
      <c r="Z38" s="17" t="str">
        <f>IF(ISERROR(VLOOKUP(X38,TPP:TPPM,2)),"-",VLOOKUP(X38,TPP:TPPM,2))</f>
        <v>-</v>
      </c>
      <c r="AA38" s="17" t="str">
        <f>IF(ISERROR(VLOOKUP(Y38,TPP:PTPPM,3)),"-",VLOOKUP(Y38,TPP:PTPPM,3))</f>
        <v>-</v>
      </c>
      <c r="AB38" s="24"/>
      <c r="AC38" s="18" t="str">
        <f t="shared" si="16"/>
        <v>-</v>
      </c>
      <c r="AD38" s="19" t="str">
        <f t="shared" si="17"/>
        <v>-</v>
      </c>
      <c r="AE38" s="20" t="str">
        <f t="shared" si="18"/>
        <v>-</v>
      </c>
      <c r="AF38" s="21" t="str">
        <f t="shared" si="19"/>
        <v>-</v>
      </c>
      <c r="AH38" s="26">
        <v>39</v>
      </c>
      <c r="AI38" s="27">
        <v>112</v>
      </c>
      <c r="AJ38" s="124">
        <v>350</v>
      </c>
      <c r="AK38" s="57">
        <v>65</v>
      </c>
      <c r="AL38" s="119">
        <v>30000</v>
      </c>
      <c r="AM38" s="115"/>
      <c r="AQ38" s="34"/>
      <c r="AW38" s="35"/>
    </row>
    <row r="39" spans="2:49" ht="15" thickBot="1" x14ac:dyDescent="0.35">
      <c r="B39" s="22"/>
      <c r="C39" s="6"/>
      <c r="D39" s="8" t="str">
        <f t="shared" si="12"/>
        <v>N</v>
      </c>
      <c r="E39" s="8" t="str">
        <f t="shared" si="13"/>
        <v>Y</v>
      </c>
      <c r="F39" s="23"/>
      <c r="G39" s="140"/>
      <c r="H39" s="139"/>
      <c r="I39" s="141">
        <f t="shared" si="2"/>
        <v>0</v>
      </c>
      <c r="J39" s="139"/>
      <c r="K39" s="141">
        <f t="shared" si="3"/>
        <v>0</v>
      </c>
      <c r="L39" s="6"/>
      <c r="M39" s="16" t="str">
        <f>IF(ISERROR(VLOOKUP(L39,NEGL:NEGLP,2,FALSE)),"-",VLOOKUP(L39,NEGL:NEGLP,2,FALSE))</f>
        <v>-</v>
      </c>
      <c r="N39" s="16" t="str">
        <f>IF(ISERROR(VLOOKUP(L39,NEGL:PNEGLP,3,FALSE)),"-",VLOOKUP(L39,NEGL:PNEGLP,3,FALSE))</f>
        <v>-</v>
      </c>
      <c r="O39" s="6"/>
      <c r="P39" s="16" t="str">
        <f>IF(ISERROR(VLOOKUP(O39,LIK:LIKP,2,FALSE)),"-",VLOOKUP(O39,LIK:LIKP,2,FALSE))</f>
        <v>-</v>
      </c>
      <c r="Q39" s="16" t="str">
        <f>IF(ISERROR(VLOOKUP(O39,LIK:PLIKP,3,FALSE)),"-",VLOOKUP(O39,LIK:PLIKP,3,FALSE))</f>
        <v>-</v>
      </c>
      <c r="R39" s="6"/>
      <c r="S39" s="16" t="str">
        <f>IF(ISERROR(VLOOKUP(R39,SEVE:SEVEP,2,FALSE)),"-",VLOOKUP(R39,SEVE:SEVEP,2,FALSE))</f>
        <v>-</v>
      </c>
      <c r="T39" s="16" t="str">
        <f>IF(ISERROR(VLOOKUP(R39,SEVE:PSEVEP,3,FALSE)),"-",VLOOKUP(R39,SEVE:PSEVEP,3,FALSE))</f>
        <v>-</v>
      </c>
      <c r="U39" s="6"/>
      <c r="V39" s="16">
        <f t="shared" si="4"/>
        <v>0</v>
      </c>
      <c r="W39" s="16">
        <f t="shared" si="5"/>
        <v>0</v>
      </c>
      <c r="X39" s="16" t="str">
        <f t="shared" si="14"/>
        <v>-</v>
      </c>
      <c r="Y39" s="16" t="str">
        <f t="shared" si="15"/>
        <v>-</v>
      </c>
      <c r="Z39" s="17" t="str">
        <f>IF(ISERROR(VLOOKUP(X39,TPP:TPPM,2)),"-",VLOOKUP(X39,TPP:TPPM,2))</f>
        <v>-</v>
      </c>
      <c r="AA39" s="17" t="str">
        <f>IF(ISERROR(VLOOKUP(Y39,TPP:PTPPM,3)),"-",VLOOKUP(Y39,TPP:PTPPM,3))</f>
        <v>-</v>
      </c>
      <c r="AB39" s="24"/>
      <c r="AC39" s="18" t="str">
        <f t="shared" si="16"/>
        <v>-</v>
      </c>
      <c r="AD39" s="19" t="str">
        <f t="shared" si="17"/>
        <v>-</v>
      </c>
      <c r="AE39" s="20" t="str">
        <f t="shared" si="18"/>
        <v>-</v>
      </c>
      <c r="AF39" s="21" t="str">
        <f t="shared" si="19"/>
        <v>-</v>
      </c>
      <c r="AH39" s="26">
        <v>40</v>
      </c>
      <c r="AI39" s="27">
        <v>112</v>
      </c>
      <c r="AJ39" s="124">
        <v>400</v>
      </c>
      <c r="AK39" s="57">
        <v>66</v>
      </c>
      <c r="AL39" s="119">
        <v>35000</v>
      </c>
      <c r="AM39" s="115"/>
      <c r="AQ39" s="34"/>
      <c r="AW39" s="35"/>
    </row>
    <row r="40" spans="2:49" ht="15" thickBot="1" x14ac:dyDescent="0.35">
      <c r="B40" s="22"/>
      <c r="C40" s="6"/>
      <c r="D40" s="8" t="str">
        <f t="shared" si="12"/>
        <v>N</v>
      </c>
      <c r="E40" s="8" t="str">
        <f t="shared" si="13"/>
        <v>Y</v>
      </c>
      <c r="F40" s="23"/>
      <c r="G40" s="140"/>
      <c r="H40" s="139"/>
      <c r="I40" s="141">
        <f t="shared" si="2"/>
        <v>0</v>
      </c>
      <c r="J40" s="139"/>
      <c r="K40" s="141">
        <f t="shared" si="3"/>
        <v>0</v>
      </c>
      <c r="L40" s="6"/>
      <c r="M40" s="16" t="str">
        <f>IF(ISERROR(VLOOKUP(L40,NEGL:NEGLP,2,FALSE)),"-",VLOOKUP(L40,NEGL:NEGLP,2,FALSE))</f>
        <v>-</v>
      </c>
      <c r="N40" s="16" t="str">
        <f>IF(ISERROR(VLOOKUP(L40,NEGL:PNEGLP,3,FALSE)),"-",VLOOKUP(L40,NEGL:PNEGLP,3,FALSE))</f>
        <v>-</v>
      </c>
      <c r="O40" s="6"/>
      <c r="P40" s="16" t="str">
        <f>IF(ISERROR(VLOOKUP(O40,LIK:LIKP,2,FALSE)),"-",VLOOKUP(O40,LIK:LIKP,2,FALSE))</f>
        <v>-</v>
      </c>
      <c r="Q40" s="16" t="str">
        <f>IF(ISERROR(VLOOKUP(O40,LIK:PLIKP,3,FALSE)),"-",VLOOKUP(O40,LIK:PLIKP,3,FALSE))</f>
        <v>-</v>
      </c>
      <c r="R40" s="6"/>
      <c r="S40" s="16" t="str">
        <f>IF(ISERROR(VLOOKUP(R40,SEVE:SEVEP,2,FALSE)),"-",VLOOKUP(R40,SEVE:SEVEP,2,FALSE))</f>
        <v>-</v>
      </c>
      <c r="T40" s="16" t="str">
        <f>IF(ISERROR(VLOOKUP(R40,SEVE:PSEVEP,3,FALSE)),"-",VLOOKUP(R40,SEVE:PSEVEP,3,FALSE))</f>
        <v>-</v>
      </c>
      <c r="U40" s="6"/>
      <c r="V40" s="16">
        <f t="shared" si="4"/>
        <v>0</v>
      </c>
      <c r="W40" s="16">
        <f t="shared" si="5"/>
        <v>0</v>
      </c>
      <c r="X40" s="16" t="str">
        <f t="shared" si="14"/>
        <v>-</v>
      </c>
      <c r="Y40" s="16" t="str">
        <f t="shared" si="15"/>
        <v>-</v>
      </c>
      <c r="Z40" s="17" t="str">
        <f>IF(ISERROR(VLOOKUP(X40,TPP:TPPM,2)),"-",VLOOKUP(X40,TPP:TPPM,2))</f>
        <v>-</v>
      </c>
      <c r="AA40" s="17" t="str">
        <f>IF(ISERROR(VLOOKUP(Y40,TPP:PTPPM,3)),"-",VLOOKUP(Y40,TPP:PTPPM,3))</f>
        <v>-</v>
      </c>
      <c r="AB40" s="24"/>
      <c r="AC40" s="18" t="str">
        <f t="shared" si="16"/>
        <v>-</v>
      </c>
      <c r="AD40" s="19" t="str">
        <f t="shared" si="17"/>
        <v>-</v>
      </c>
      <c r="AE40" s="20" t="str">
        <f t="shared" si="18"/>
        <v>-</v>
      </c>
      <c r="AF40" s="21" t="str">
        <f t="shared" si="19"/>
        <v>-</v>
      </c>
      <c r="AH40" s="26">
        <v>41</v>
      </c>
      <c r="AI40" s="27">
        <v>112</v>
      </c>
      <c r="AJ40" s="124">
        <v>450</v>
      </c>
      <c r="AK40" s="57">
        <v>67</v>
      </c>
      <c r="AL40" s="119">
        <v>40000</v>
      </c>
      <c r="AM40" s="115"/>
      <c r="AQ40" s="34"/>
      <c r="AW40" s="35"/>
    </row>
    <row r="41" spans="2:49" ht="15" thickBot="1" x14ac:dyDescent="0.35">
      <c r="B41" s="22"/>
      <c r="C41" s="6"/>
      <c r="D41" s="8" t="str">
        <f t="shared" si="12"/>
        <v>N</v>
      </c>
      <c r="E41" s="8" t="str">
        <f t="shared" si="13"/>
        <v>Y</v>
      </c>
      <c r="F41" s="23"/>
      <c r="G41" s="140"/>
      <c r="H41" s="139"/>
      <c r="I41" s="141">
        <f t="shared" si="2"/>
        <v>0</v>
      </c>
      <c r="J41" s="139"/>
      <c r="K41" s="141">
        <f t="shared" si="3"/>
        <v>0</v>
      </c>
      <c r="L41" s="6"/>
      <c r="M41" s="16" t="str">
        <f>IF(ISERROR(VLOOKUP(L41,NEGL:NEGLP,2,FALSE)),"-",VLOOKUP(L41,NEGL:NEGLP,2,FALSE))</f>
        <v>-</v>
      </c>
      <c r="N41" s="16" t="str">
        <f>IF(ISERROR(VLOOKUP(L41,NEGL:PNEGLP,3,FALSE)),"-",VLOOKUP(L41,NEGL:PNEGLP,3,FALSE))</f>
        <v>-</v>
      </c>
      <c r="O41" s="6"/>
      <c r="P41" s="16" t="str">
        <f>IF(ISERROR(VLOOKUP(O41,LIK:LIKP,2,FALSE)),"-",VLOOKUP(O41,LIK:LIKP,2,FALSE))</f>
        <v>-</v>
      </c>
      <c r="Q41" s="16" t="str">
        <f>IF(ISERROR(VLOOKUP(O41,LIK:PLIKP,3,FALSE)),"-",VLOOKUP(O41,LIK:PLIKP,3,FALSE))</f>
        <v>-</v>
      </c>
      <c r="R41" s="6"/>
      <c r="S41" s="16" t="str">
        <f>IF(ISERROR(VLOOKUP(R41,SEVE:SEVEP,2,FALSE)),"-",VLOOKUP(R41,SEVE:SEVEP,2,FALSE))</f>
        <v>-</v>
      </c>
      <c r="T41" s="16" t="str">
        <f>IF(ISERROR(VLOOKUP(R41,SEVE:PSEVEP,3,FALSE)),"-",VLOOKUP(R41,SEVE:PSEVEP,3,FALSE))</f>
        <v>-</v>
      </c>
      <c r="U41" s="6"/>
      <c r="V41" s="16">
        <f t="shared" si="4"/>
        <v>0</v>
      </c>
      <c r="W41" s="16">
        <f t="shared" si="5"/>
        <v>0</v>
      </c>
      <c r="X41" s="16" t="str">
        <f t="shared" si="14"/>
        <v>-</v>
      </c>
      <c r="Y41" s="16" t="str">
        <f t="shared" si="15"/>
        <v>-</v>
      </c>
      <c r="Z41" s="17" t="str">
        <f>IF(ISERROR(VLOOKUP(X41,TPP:TPPM,2)),"-",VLOOKUP(X41,TPP:TPPM,2))</f>
        <v>-</v>
      </c>
      <c r="AA41" s="17" t="str">
        <f>IF(ISERROR(VLOOKUP(Y41,TPP:PTPPM,3)),"-",VLOOKUP(Y41,TPP:PTPPM,3))</f>
        <v>-</v>
      </c>
      <c r="AB41" s="24"/>
      <c r="AC41" s="18" t="str">
        <f t="shared" si="16"/>
        <v>-</v>
      </c>
      <c r="AD41" s="19" t="str">
        <f t="shared" si="17"/>
        <v>-</v>
      </c>
      <c r="AE41" s="20" t="str">
        <f t="shared" si="18"/>
        <v>-</v>
      </c>
      <c r="AF41" s="21" t="str">
        <f t="shared" si="19"/>
        <v>-</v>
      </c>
      <c r="AH41" s="26">
        <v>42</v>
      </c>
      <c r="AI41" s="27">
        <v>112</v>
      </c>
      <c r="AJ41" s="124">
        <v>500</v>
      </c>
      <c r="AK41" s="57">
        <v>68</v>
      </c>
      <c r="AL41" s="119">
        <v>45000</v>
      </c>
      <c r="AM41" s="115"/>
      <c r="AQ41" s="34"/>
      <c r="AW41" s="35"/>
    </row>
    <row r="42" spans="2:49" ht="15" thickBot="1" x14ac:dyDescent="0.35">
      <c r="B42" s="22"/>
      <c r="C42" s="6"/>
      <c r="D42" s="8" t="str">
        <f t="shared" si="12"/>
        <v>N</v>
      </c>
      <c r="E42" s="8" t="str">
        <f t="shared" si="13"/>
        <v>Y</v>
      </c>
      <c r="F42" s="23"/>
      <c r="G42" s="140"/>
      <c r="H42" s="139"/>
      <c r="I42" s="141">
        <f t="shared" si="2"/>
        <v>0</v>
      </c>
      <c r="J42" s="139"/>
      <c r="K42" s="141">
        <f t="shared" si="3"/>
        <v>0</v>
      </c>
      <c r="L42" s="6"/>
      <c r="M42" s="16" t="str">
        <f>IF(ISERROR(VLOOKUP(L42,NEGL:NEGLP,2,FALSE)),"-",VLOOKUP(L42,NEGL:NEGLP,2,FALSE))</f>
        <v>-</v>
      </c>
      <c r="N42" s="16" t="str">
        <f>IF(ISERROR(VLOOKUP(L42,NEGL:PNEGLP,3,FALSE)),"-",VLOOKUP(L42,NEGL:PNEGLP,3,FALSE))</f>
        <v>-</v>
      </c>
      <c r="O42" s="6"/>
      <c r="P42" s="16" t="str">
        <f>IF(ISERROR(VLOOKUP(O42,LIK:LIKP,2,FALSE)),"-",VLOOKUP(O42,LIK:LIKP,2,FALSE))</f>
        <v>-</v>
      </c>
      <c r="Q42" s="16" t="str">
        <f>IF(ISERROR(VLOOKUP(O42,LIK:PLIKP,3,FALSE)),"-",VLOOKUP(O42,LIK:PLIKP,3,FALSE))</f>
        <v>-</v>
      </c>
      <c r="R42" s="6"/>
      <c r="S42" s="16" t="str">
        <f>IF(ISERROR(VLOOKUP(R42,SEVE:SEVEP,2,FALSE)),"-",VLOOKUP(R42,SEVE:SEVEP,2,FALSE))</f>
        <v>-</v>
      </c>
      <c r="T42" s="16" t="str">
        <f>IF(ISERROR(VLOOKUP(R42,SEVE:PSEVEP,3,FALSE)),"-",VLOOKUP(R42,SEVE:PSEVEP,3,FALSE))</f>
        <v>-</v>
      </c>
      <c r="U42" s="6"/>
      <c r="V42" s="16">
        <f t="shared" si="4"/>
        <v>0</v>
      </c>
      <c r="W42" s="16">
        <f t="shared" si="5"/>
        <v>0</v>
      </c>
      <c r="X42" s="16" t="str">
        <f t="shared" si="14"/>
        <v>-</v>
      </c>
      <c r="Y42" s="16" t="str">
        <f t="shared" si="15"/>
        <v>-</v>
      </c>
      <c r="Z42" s="17" t="str">
        <f>IF(ISERROR(VLOOKUP(X42,TPP:TPPM,2)),"-",VLOOKUP(X42,TPP:TPPM,2))</f>
        <v>-</v>
      </c>
      <c r="AA42" s="17" t="str">
        <f>IF(ISERROR(VLOOKUP(Y42,TPP:PTPPM,3)),"-",VLOOKUP(Y42,TPP:PTPPM,3))</f>
        <v>-</v>
      </c>
      <c r="AB42" s="24"/>
      <c r="AC42" s="18" t="str">
        <f t="shared" si="16"/>
        <v>-</v>
      </c>
      <c r="AD42" s="19" t="str">
        <f t="shared" si="17"/>
        <v>-</v>
      </c>
      <c r="AE42" s="20" t="str">
        <f t="shared" si="18"/>
        <v>-</v>
      </c>
      <c r="AF42" s="21" t="str">
        <f t="shared" si="19"/>
        <v>-</v>
      </c>
      <c r="AH42" s="26">
        <v>43</v>
      </c>
      <c r="AI42" s="27">
        <v>112</v>
      </c>
      <c r="AJ42" s="124">
        <v>600</v>
      </c>
      <c r="AK42" s="57">
        <v>69</v>
      </c>
      <c r="AL42" s="119">
        <v>50000</v>
      </c>
      <c r="AM42" s="115"/>
      <c r="AQ42" s="34"/>
      <c r="AW42" s="35"/>
    </row>
    <row r="43" spans="2:49" ht="15" thickBot="1" x14ac:dyDescent="0.35">
      <c r="B43" s="22"/>
      <c r="C43" s="6"/>
      <c r="D43" s="8" t="str">
        <f t="shared" si="12"/>
        <v>N</v>
      </c>
      <c r="E43" s="8" t="str">
        <f t="shared" si="13"/>
        <v>Y</v>
      </c>
      <c r="F43" s="23"/>
      <c r="G43" s="140"/>
      <c r="H43" s="139"/>
      <c r="I43" s="141">
        <f t="shared" si="2"/>
        <v>0</v>
      </c>
      <c r="J43" s="139"/>
      <c r="K43" s="141">
        <f t="shared" si="3"/>
        <v>0</v>
      </c>
      <c r="L43" s="6"/>
      <c r="M43" s="16" t="str">
        <f>IF(ISERROR(VLOOKUP(L43,NEGL:NEGLP,2,FALSE)),"-",VLOOKUP(L43,NEGL:NEGLP,2,FALSE))</f>
        <v>-</v>
      </c>
      <c r="N43" s="16" t="str">
        <f>IF(ISERROR(VLOOKUP(L43,NEGL:PNEGLP,3,FALSE)),"-",VLOOKUP(L43,NEGL:PNEGLP,3,FALSE))</f>
        <v>-</v>
      </c>
      <c r="O43" s="6"/>
      <c r="P43" s="16" t="str">
        <f>IF(ISERROR(VLOOKUP(O43,LIK:LIKP,2,FALSE)),"-",VLOOKUP(O43,LIK:LIKP,2,FALSE))</f>
        <v>-</v>
      </c>
      <c r="Q43" s="16" t="str">
        <f>IF(ISERROR(VLOOKUP(O43,LIK:PLIKP,3,FALSE)),"-",VLOOKUP(O43,LIK:PLIKP,3,FALSE))</f>
        <v>-</v>
      </c>
      <c r="R43" s="6"/>
      <c r="S43" s="16" t="str">
        <f>IF(ISERROR(VLOOKUP(R43,SEVE:SEVEP,2,FALSE)),"-",VLOOKUP(R43,SEVE:SEVEP,2,FALSE))</f>
        <v>-</v>
      </c>
      <c r="T43" s="16" t="str">
        <f>IF(ISERROR(VLOOKUP(R43,SEVE:PSEVEP,3,FALSE)),"-",VLOOKUP(R43,SEVE:PSEVEP,3,FALSE))</f>
        <v>-</v>
      </c>
      <c r="U43" s="6"/>
      <c r="V43" s="16">
        <f t="shared" si="4"/>
        <v>0</v>
      </c>
      <c r="W43" s="16">
        <f t="shared" si="5"/>
        <v>0</v>
      </c>
      <c r="X43" s="16" t="str">
        <f t="shared" si="14"/>
        <v>-</v>
      </c>
      <c r="Y43" s="16" t="str">
        <f t="shared" si="15"/>
        <v>-</v>
      </c>
      <c r="Z43" s="17" t="str">
        <f>IF(ISERROR(VLOOKUP(X43,TPP:TPPM,2)),"-",VLOOKUP(X43,TPP:TPPM,2))</f>
        <v>-</v>
      </c>
      <c r="AA43" s="17" t="str">
        <f>IF(ISERROR(VLOOKUP(Y43,TPP:PTPPM,3)),"-",VLOOKUP(Y43,TPP:PTPPM,3))</f>
        <v>-</v>
      </c>
      <c r="AB43" s="24"/>
      <c r="AC43" s="18" t="str">
        <f t="shared" si="16"/>
        <v>-</v>
      </c>
      <c r="AD43" s="19" t="str">
        <f t="shared" si="17"/>
        <v>-</v>
      </c>
      <c r="AE43" s="20" t="str">
        <f t="shared" si="18"/>
        <v>-</v>
      </c>
      <c r="AF43" s="21" t="str">
        <f t="shared" si="19"/>
        <v>-</v>
      </c>
      <c r="AH43" s="26">
        <v>44</v>
      </c>
      <c r="AI43" s="27">
        <v>112</v>
      </c>
      <c r="AJ43" s="124">
        <v>700</v>
      </c>
      <c r="AK43" s="57">
        <v>70</v>
      </c>
      <c r="AL43" s="119">
        <v>55000</v>
      </c>
      <c r="AM43" s="115"/>
      <c r="AQ43" s="34"/>
      <c r="AW43" s="35"/>
    </row>
    <row r="44" spans="2:49" ht="15" thickBot="1" x14ac:dyDescent="0.35">
      <c r="B44" s="22"/>
      <c r="C44" s="6"/>
      <c r="D44" s="8" t="str">
        <f t="shared" si="12"/>
        <v>N</v>
      </c>
      <c r="E44" s="8" t="str">
        <f t="shared" si="13"/>
        <v>Y</v>
      </c>
      <c r="F44" s="23"/>
      <c r="G44" s="140"/>
      <c r="H44" s="139"/>
      <c r="I44" s="141">
        <f t="shared" si="2"/>
        <v>0</v>
      </c>
      <c r="J44" s="139"/>
      <c r="K44" s="141">
        <f t="shared" si="3"/>
        <v>0</v>
      </c>
      <c r="L44" s="6"/>
      <c r="M44" s="16" t="str">
        <f>IF(ISERROR(VLOOKUP(L44,NEGL:NEGLP,2,FALSE)),"-",VLOOKUP(L44,NEGL:NEGLP,2,FALSE))</f>
        <v>-</v>
      </c>
      <c r="N44" s="16" t="str">
        <f>IF(ISERROR(VLOOKUP(L44,NEGL:PNEGLP,3,FALSE)),"-",VLOOKUP(L44,NEGL:PNEGLP,3,FALSE))</f>
        <v>-</v>
      </c>
      <c r="O44" s="6"/>
      <c r="P44" s="16" t="str">
        <f>IF(ISERROR(VLOOKUP(O44,LIK:LIKP,2,FALSE)),"-",VLOOKUP(O44,LIK:LIKP,2,FALSE))</f>
        <v>-</v>
      </c>
      <c r="Q44" s="16" t="str">
        <f>IF(ISERROR(VLOOKUP(O44,LIK:PLIKP,3,FALSE)),"-",VLOOKUP(O44,LIK:PLIKP,3,FALSE))</f>
        <v>-</v>
      </c>
      <c r="R44" s="6"/>
      <c r="S44" s="16" t="str">
        <f>IF(ISERROR(VLOOKUP(R44,SEVE:SEVEP,2,FALSE)),"-",VLOOKUP(R44,SEVE:SEVEP,2,FALSE))</f>
        <v>-</v>
      </c>
      <c r="T44" s="16" t="str">
        <f>IF(ISERROR(VLOOKUP(R44,SEVE:PSEVEP,3,FALSE)),"-",VLOOKUP(R44,SEVE:PSEVEP,3,FALSE))</f>
        <v>-</v>
      </c>
      <c r="U44" s="6"/>
      <c r="V44" s="16">
        <f t="shared" si="4"/>
        <v>0</v>
      </c>
      <c r="W44" s="16">
        <f t="shared" si="5"/>
        <v>0</v>
      </c>
      <c r="X44" s="16" t="str">
        <f t="shared" si="14"/>
        <v>-</v>
      </c>
      <c r="Y44" s="16" t="str">
        <f t="shared" si="15"/>
        <v>-</v>
      </c>
      <c r="Z44" s="17" t="str">
        <f>IF(ISERROR(VLOOKUP(X44,TPP:TPPM,2)),"-",VLOOKUP(X44,TPP:TPPM,2))</f>
        <v>-</v>
      </c>
      <c r="AA44" s="17" t="str">
        <f>IF(ISERROR(VLOOKUP(Y44,TPP:PTPPM,3)),"-",VLOOKUP(Y44,TPP:PTPPM,3))</f>
        <v>-</v>
      </c>
      <c r="AB44" s="24"/>
      <c r="AC44" s="18" t="str">
        <f t="shared" si="16"/>
        <v>-</v>
      </c>
      <c r="AD44" s="19" t="str">
        <f t="shared" si="17"/>
        <v>-</v>
      </c>
      <c r="AE44" s="20" t="str">
        <f t="shared" si="18"/>
        <v>-</v>
      </c>
      <c r="AF44" s="21" t="str">
        <f t="shared" si="19"/>
        <v>-</v>
      </c>
      <c r="AH44" s="26">
        <v>45</v>
      </c>
      <c r="AI44" s="27">
        <v>112</v>
      </c>
      <c r="AJ44" s="124">
        <v>800</v>
      </c>
      <c r="AK44" s="57">
        <v>71</v>
      </c>
      <c r="AL44" s="119">
        <v>60000</v>
      </c>
      <c r="AM44" s="115"/>
      <c r="AQ44" s="34"/>
      <c r="AW44" s="35"/>
    </row>
    <row r="45" spans="2:49" ht="15" thickBot="1" x14ac:dyDescent="0.35">
      <c r="B45" s="22"/>
      <c r="C45" s="6"/>
      <c r="D45" s="8" t="str">
        <f t="shared" si="12"/>
        <v>N</v>
      </c>
      <c r="E45" s="8" t="str">
        <f t="shared" si="13"/>
        <v>Y</v>
      </c>
      <c r="F45" s="23"/>
      <c r="G45" s="140"/>
      <c r="H45" s="139"/>
      <c r="I45" s="141">
        <f t="shared" si="2"/>
        <v>0</v>
      </c>
      <c r="J45" s="139"/>
      <c r="K45" s="141">
        <f t="shared" si="3"/>
        <v>0</v>
      </c>
      <c r="L45" s="6"/>
      <c r="M45" s="16" t="str">
        <f>IF(ISERROR(VLOOKUP(L45,NEGL:NEGLP,2,FALSE)),"-",VLOOKUP(L45,NEGL:NEGLP,2,FALSE))</f>
        <v>-</v>
      </c>
      <c r="N45" s="16" t="str">
        <f>IF(ISERROR(VLOOKUP(L45,NEGL:PNEGLP,3,FALSE)),"-",VLOOKUP(L45,NEGL:PNEGLP,3,FALSE))</f>
        <v>-</v>
      </c>
      <c r="O45" s="6"/>
      <c r="P45" s="16" t="str">
        <f>IF(ISERROR(VLOOKUP(O45,LIK:LIKP,2,FALSE)),"-",VLOOKUP(O45,LIK:LIKP,2,FALSE))</f>
        <v>-</v>
      </c>
      <c r="Q45" s="16" t="str">
        <f>IF(ISERROR(VLOOKUP(O45,LIK:PLIKP,3,FALSE)),"-",VLOOKUP(O45,LIK:PLIKP,3,FALSE))</f>
        <v>-</v>
      </c>
      <c r="R45" s="6"/>
      <c r="S45" s="16" t="str">
        <f>IF(ISERROR(VLOOKUP(R45,SEVE:SEVEP,2,FALSE)),"-",VLOOKUP(R45,SEVE:SEVEP,2,FALSE))</f>
        <v>-</v>
      </c>
      <c r="T45" s="16" t="str">
        <f>IF(ISERROR(VLOOKUP(R45,SEVE:PSEVEP,3,FALSE)),"-",VLOOKUP(R45,SEVE:PSEVEP,3,FALSE))</f>
        <v>-</v>
      </c>
      <c r="U45" s="6"/>
      <c r="V45" s="16">
        <f t="shared" si="4"/>
        <v>0</v>
      </c>
      <c r="W45" s="16">
        <f t="shared" si="5"/>
        <v>0</v>
      </c>
      <c r="X45" s="16" t="str">
        <f t="shared" si="14"/>
        <v>-</v>
      </c>
      <c r="Y45" s="16" t="str">
        <f t="shared" si="15"/>
        <v>-</v>
      </c>
      <c r="Z45" s="17" t="str">
        <f>IF(ISERROR(VLOOKUP(X45,TPP:TPPM,2)),"-",VLOOKUP(X45,TPP:TPPM,2))</f>
        <v>-</v>
      </c>
      <c r="AA45" s="17" t="str">
        <f>IF(ISERROR(VLOOKUP(Y45,TPP:PTPPM,3)),"-",VLOOKUP(Y45,TPP:PTPPM,3))</f>
        <v>-</v>
      </c>
      <c r="AB45" s="24"/>
      <c r="AC45" s="18" t="str">
        <f t="shared" si="16"/>
        <v>-</v>
      </c>
      <c r="AD45" s="19" t="str">
        <f t="shared" si="17"/>
        <v>-</v>
      </c>
      <c r="AE45" s="20" t="str">
        <f t="shared" si="18"/>
        <v>-</v>
      </c>
      <c r="AF45" s="21" t="str">
        <f t="shared" si="19"/>
        <v>-</v>
      </c>
      <c r="AH45" s="26">
        <v>46</v>
      </c>
      <c r="AI45" s="27">
        <v>112</v>
      </c>
      <c r="AJ45" s="125">
        <v>1000</v>
      </c>
      <c r="AK45" s="57">
        <v>72</v>
      </c>
      <c r="AL45" s="119">
        <v>65000</v>
      </c>
      <c r="AM45" s="115"/>
      <c r="AQ45" s="34"/>
      <c r="AW45" s="35"/>
    </row>
    <row r="46" spans="2:49" ht="21" thickBot="1" x14ac:dyDescent="0.35">
      <c r="B46" s="22"/>
      <c r="C46" s="6"/>
      <c r="D46" s="8" t="str">
        <f t="shared" si="12"/>
        <v>N</v>
      </c>
      <c r="E46" s="8" t="str">
        <f t="shared" si="13"/>
        <v>Y</v>
      </c>
      <c r="F46" s="23"/>
      <c r="G46" s="140"/>
      <c r="H46" s="139"/>
      <c r="I46" s="141">
        <f t="shared" si="2"/>
        <v>0</v>
      </c>
      <c r="J46" s="139"/>
      <c r="K46" s="141">
        <f t="shared" si="3"/>
        <v>0</v>
      </c>
      <c r="L46" s="6"/>
      <c r="M46" s="16" t="str">
        <f>IF(ISERROR(VLOOKUP(L46,NEGL:NEGLP,2,FALSE)),"-",VLOOKUP(L46,NEGL:NEGLP,2,FALSE))</f>
        <v>-</v>
      </c>
      <c r="N46" s="16" t="str">
        <f>IF(ISERROR(VLOOKUP(L46,NEGL:PNEGLP,3,FALSE)),"-",VLOOKUP(L46,NEGL:PNEGLP,3,FALSE))</f>
        <v>-</v>
      </c>
      <c r="O46" s="6"/>
      <c r="P46" s="16" t="str">
        <f>IF(ISERROR(VLOOKUP(O46,LIK:LIKP,2,FALSE)),"-",VLOOKUP(O46,LIK:LIKP,2,FALSE))</f>
        <v>-</v>
      </c>
      <c r="Q46" s="16" t="str">
        <f>IF(ISERROR(VLOOKUP(O46,LIK:PLIKP,3,FALSE)),"-",VLOOKUP(O46,LIK:PLIKP,3,FALSE))</f>
        <v>-</v>
      </c>
      <c r="R46" s="6"/>
      <c r="S46" s="16" t="str">
        <f>IF(ISERROR(VLOOKUP(R46,SEVE:SEVEP,2,FALSE)),"-",VLOOKUP(R46,SEVE:SEVEP,2,FALSE))</f>
        <v>-</v>
      </c>
      <c r="T46" s="16" t="str">
        <f>IF(ISERROR(VLOOKUP(R46,SEVE:PSEVEP,3,FALSE)),"-",VLOOKUP(R46,SEVE:PSEVEP,3,FALSE))</f>
        <v>-</v>
      </c>
      <c r="U46" s="6"/>
      <c r="V46" s="16">
        <f t="shared" si="4"/>
        <v>0</v>
      </c>
      <c r="W46" s="16">
        <f t="shared" si="5"/>
        <v>0</v>
      </c>
      <c r="X46" s="16" t="str">
        <f t="shared" si="14"/>
        <v>-</v>
      </c>
      <c r="Y46" s="16" t="str">
        <f t="shared" si="15"/>
        <v>-</v>
      </c>
      <c r="Z46" s="17" t="str">
        <f>IF(ISERROR(VLOOKUP(X46,TPP:TPPM,2)),"-",VLOOKUP(X46,TPP:TPPM,2))</f>
        <v>-</v>
      </c>
      <c r="AA46" s="17" t="str">
        <f>IF(ISERROR(VLOOKUP(Y46,TPP:PTPPM,3)),"-",VLOOKUP(Y46,TPP:PTPPM,3))</f>
        <v>-</v>
      </c>
      <c r="AB46" s="24"/>
      <c r="AC46" s="18" t="str">
        <f t="shared" si="16"/>
        <v>-</v>
      </c>
      <c r="AD46" s="19" t="str">
        <f t="shared" si="17"/>
        <v>-</v>
      </c>
      <c r="AE46" s="20" t="str">
        <f t="shared" si="18"/>
        <v>-</v>
      </c>
      <c r="AF46" s="21" t="str">
        <f t="shared" si="19"/>
        <v>-</v>
      </c>
      <c r="AH46" s="26">
        <v>47</v>
      </c>
      <c r="AI46" s="27">
        <v>112</v>
      </c>
      <c r="AJ46" s="125">
        <v>1200</v>
      </c>
      <c r="AK46" s="57" t="s">
        <v>171</v>
      </c>
      <c r="AL46" s="119">
        <v>70000</v>
      </c>
      <c r="AM46" s="115"/>
      <c r="AQ46" s="34"/>
      <c r="AW46" s="35"/>
    </row>
    <row r="47" spans="2:49" ht="15" thickBot="1" x14ac:dyDescent="0.35">
      <c r="B47" s="22"/>
      <c r="C47" s="6"/>
      <c r="D47" s="8" t="str">
        <f t="shared" si="12"/>
        <v>N</v>
      </c>
      <c r="E47" s="8" t="str">
        <f t="shared" si="13"/>
        <v>Y</v>
      </c>
      <c r="F47" s="23"/>
      <c r="G47" s="140"/>
      <c r="H47" s="139"/>
      <c r="I47" s="141">
        <f t="shared" si="2"/>
        <v>0</v>
      </c>
      <c r="J47" s="139"/>
      <c r="K47" s="141">
        <f t="shared" si="3"/>
        <v>0</v>
      </c>
      <c r="L47" s="6"/>
      <c r="M47" s="16" t="str">
        <f>IF(ISERROR(VLOOKUP(L47,NEGL:NEGLP,2,FALSE)),"-",VLOOKUP(L47,NEGL:NEGLP,2,FALSE))</f>
        <v>-</v>
      </c>
      <c r="N47" s="16" t="str">
        <f>IF(ISERROR(VLOOKUP(L47,NEGL:PNEGLP,3,FALSE)),"-",VLOOKUP(L47,NEGL:PNEGLP,3,FALSE))</f>
        <v>-</v>
      </c>
      <c r="O47" s="6"/>
      <c r="P47" s="16" t="str">
        <f>IF(ISERROR(VLOOKUP(O47,LIK:LIKP,2,FALSE)),"-",VLOOKUP(O47,LIK:LIKP,2,FALSE))</f>
        <v>-</v>
      </c>
      <c r="Q47" s="16" t="str">
        <f>IF(ISERROR(VLOOKUP(O47,LIK:PLIKP,3,FALSE)),"-",VLOOKUP(O47,LIK:PLIKP,3,FALSE))</f>
        <v>-</v>
      </c>
      <c r="R47" s="6"/>
      <c r="S47" s="16" t="str">
        <f>IF(ISERROR(VLOOKUP(R47,SEVE:SEVEP,2,FALSE)),"-",VLOOKUP(R47,SEVE:SEVEP,2,FALSE))</f>
        <v>-</v>
      </c>
      <c r="T47" s="16" t="str">
        <f>IF(ISERROR(VLOOKUP(R47,SEVE:PSEVEP,3,FALSE)),"-",VLOOKUP(R47,SEVE:PSEVEP,3,FALSE))</f>
        <v>-</v>
      </c>
      <c r="U47" s="6"/>
      <c r="V47" s="16">
        <f t="shared" si="4"/>
        <v>0</v>
      </c>
      <c r="W47" s="16">
        <f t="shared" si="5"/>
        <v>0</v>
      </c>
      <c r="X47" s="16" t="str">
        <f t="shared" si="14"/>
        <v>-</v>
      </c>
      <c r="Y47" s="16" t="str">
        <f t="shared" si="15"/>
        <v>-</v>
      </c>
      <c r="Z47" s="17" t="str">
        <f>IF(ISERROR(VLOOKUP(X47,TPP:TPPM,2)),"-",VLOOKUP(X47,TPP:TPPM,2))</f>
        <v>-</v>
      </c>
      <c r="AA47" s="17" t="str">
        <f>IF(ISERROR(VLOOKUP(Y47,TPP:PTPPM,3)),"-",VLOOKUP(Y47,TPP:PTPPM,3))</f>
        <v>-</v>
      </c>
      <c r="AB47" s="24"/>
      <c r="AC47" s="18" t="str">
        <f t="shared" si="16"/>
        <v>-</v>
      </c>
      <c r="AD47" s="19" t="str">
        <f t="shared" si="17"/>
        <v>-</v>
      </c>
      <c r="AE47" s="20" t="str">
        <f t="shared" si="18"/>
        <v>-</v>
      </c>
      <c r="AF47" s="21" t="str">
        <f t="shared" si="19"/>
        <v>-</v>
      </c>
      <c r="AH47" s="26">
        <v>48</v>
      </c>
      <c r="AI47" s="27">
        <v>112</v>
      </c>
      <c r="AJ47" s="125">
        <v>1400</v>
      </c>
      <c r="AK47" s="57"/>
      <c r="AL47" s="58"/>
      <c r="AM47" s="98"/>
      <c r="AQ47" s="34"/>
      <c r="AW47" s="35"/>
    </row>
    <row r="48" spans="2:49" ht="15" thickBot="1" x14ac:dyDescent="0.35">
      <c r="B48" s="22"/>
      <c r="C48" s="6"/>
      <c r="D48" s="8" t="str">
        <f t="shared" si="12"/>
        <v>N</v>
      </c>
      <c r="E48" s="8" t="str">
        <f t="shared" si="13"/>
        <v>Y</v>
      </c>
      <c r="F48" s="23"/>
      <c r="G48" s="140"/>
      <c r="H48" s="139"/>
      <c r="I48" s="141">
        <f t="shared" si="2"/>
        <v>0</v>
      </c>
      <c r="J48" s="139"/>
      <c r="K48" s="141">
        <f t="shared" si="3"/>
        <v>0</v>
      </c>
      <c r="L48" s="6"/>
      <c r="M48" s="16" t="str">
        <f>IF(ISERROR(VLOOKUP(L48,NEGL:NEGLP,2,FALSE)),"-",VLOOKUP(L48,NEGL:NEGLP,2,FALSE))</f>
        <v>-</v>
      </c>
      <c r="N48" s="16" t="str">
        <f>IF(ISERROR(VLOOKUP(L48,NEGL:PNEGLP,3,FALSE)),"-",VLOOKUP(L48,NEGL:PNEGLP,3,FALSE))</f>
        <v>-</v>
      </c>
      <c r="O48" s="6"/>
      <c r="P48" s="16" t="str">
        <f>IF(ISERROR(VLOOKUP(O48,LIK:LIKP,2,FALSE)),"-",VLOOKUP(O48,LIK:LIKP,2,FALSE))</f>
        <v>-</v>
      </c>
      <c r="Q48" s="16" t="str">
        <f>IF(ISERROR(VLOOKUP(O48,LIK:PLIKP,3,FALSE)),"-",VLOOKUP(O48,LIK:PLIKP,3,FALSE))</f>
        <v>-</v>
      </c>
      <c r="R48" s="6"/>
      <c r="S48" s="16" t="str">
        <f>IF(ISERROR(VLOOKUP(R48,SEVE:SEVEP,2,FALSE)),"-",VLOOKUP(R48,SEVE:SEVEP,2,FALSE))</f>
        <v>-</v>
      </c>
      <c r="T48" s="16" t="str">
        <f>IF(ISERROR(VLOOKUP(R48,SEVE:PSEVEP,3,FALSE)),"-",VLOOKUP(R48,SEVE:PSEVEP,3,FALSE))</f>
        <v>-</v>
      </c>
      <c r="U48" s="6"/>
      <c r="V48" s="16">
        <f t="shared" si="4"/>
        <v>0</v>
      </c>
      <c r="W48" s="16">
        <f t="shared" si="5"/>
        <v>0</v>
      </c>
      <c r="X48" s="16" t="str">
        <f t="shared" si="14"/>
        <v>-</v>
      </c>
      <c r="Y48" s="16" t="str">
        <f t="shared" si="15"/>
        <v>-</v>
      </c>
      <c r="Z48" s="17" t="str">
        <f>IF(ISERROR(VLOOKUP(X48,TPP:TPPM,2)),"-",VLOOKUP(X48,TPP:TPPM,2))</f>
        <v>-</v>
      </c>
      <c r="AA48" s="17" t="str">
        <f>IF(ISERROR(VLOOKUP(Y48,TPP:PTPPM,3)),"-",VLOOKUP(Y48,TPP:PTPPM,3))</f>
        <v>-</v>
      </c>
      <c r="AB48" s="24"/>
      <c r="AC48" s="18" t="str">
        <f t="shared" si="16"/>
        <v>-</v>
      </c>
      <c r="AD48" s="19" t="str">
        <f t="shared" si="17"/>
        <v>-</v>
      </c>
      <c r="AE48" s="20" t="str">
        <f t="shared" si="18"/>
        <v>-</v>
      </c>
      <c r="AF48" s="21" t="str">
        <f t="shared" si="19"/>
        <v>-</v>
      </c>
      <c r="AH48" s="26">
        <v>49</v>
      </c>
      <c r="AI48" s="27">
        <v>112</v>
      </c>
      <c r="AJ48" s="125">
        <v>1600</v>
      </c>
      <c r="AK48" s="57"/>
      <c r="AL48" s="58"/>
      <c r="AM48" s="98"/>
      <c r="AQ48" s="34"/>
      <c r="AW48" s="35"/>
    </row>
    <row r="49" spans="2:49" ht="15" thickBot="1" x14ac:dyDescent="0.35">
      <c r="B49" s="22"/>
      <c r="C49" s="6"/>
      <c r="D49" s="8" t="str">
        <f t="shared" si="12"/>
        <v>N</v>
      </c>
      <c r="E49" s="8" t="str">
        <f t="shared" si="13"/>
        <v>Y</v>
      </c>
      <c r="F49" s="23"/>
      <c r="G49" s="140"/>
      <c r="H49" s="139"/>
      <c r="I49" s="141">
        <f t="shared" si="2"/>
        <v>0</v>
      </c>
      <c r="J49" s="139"/>
      <c r="K49" s="141">
        <f t="shared" si="3"/>
        <v>0</v>
      </c>
      <c r="L49" s="6"/>
      <c r="M49" s="16" t="str">
        <f>IF(ISERROR(VLOOKUP(L49,NEGL:NEGLP,2,FALSE)),"-",VLOOKUP(L49,NEGL:NEGLP,2,FALSE))</f>
        <v>-</v>
      </c>
      <c r="N49" s="16" t="str">
        <f>IF(ISERROR(VLOOKUP(L49,NEGL:PNEGLP,3,FALSE)),"-",VLOOKUP(L49,NEGL:PNEGLP,3,FALSE))</f>
        <v>-</v>
      </c>
      <c r="O49" s="6"/>
      <c r="P49" s="16" t="str">
        <f>IF(ISERROR(VLOOKUP(O49,LIK:LIKP,2,FALSE)),"-",VLOOKUP(O49,LIK:LIKP,2,FALSE))</f>
        <v>-</v>
      </c>
      <c r="Q49" s="16" t="str">
        <f>IF(ISERROR(VLOOKUP(O49,LIK:PLIKP,3,FALSE)),"-",VLOOKUP(O49,LIK:PLIKP,3,FALSE))</f>
        <v>-</v>
      </c>
      <c r="R49" s="6"/>
      <c r="S49" s="16" t="str">
        <f>IF(ISERROR(VLOOKUP(R49,SEVE:SEVEP,2,FALSE)),"-",VLOOKUP(R49,SEVE:SEVEP,2,FALSE))</f>
        <v>-</v>
      </c>
      <c r="T49" s="16" t="str">
        <f>IF(ISERROR(VLOOKUP(R49,SEVE:PSEVEP,3,FALSE)),"-",VLOOKUP(R49,SEVE:PSEVEP,3,FALSE))</f>
        <v>-</v>
      </c>
      <c r="U49" s="6"/>
      <c r="V49" s="16">
        <f t="shared" si="4"/>
        <v>0</v>
      </c>
      <c r="W49" s="16">
        <f t="shared" si="5"/>
        <v>0</v>
      </c>
      <c r="X49" s="16" t="str">
        <f t="shared" si="14"/>
        <v>-</v>
      </c>
      <c r="Y49" s="16" t="str">
        <f t="shared" si="15"/>
        <v>-</v>
      </c>
      <c r="Z49" s="17" t="str">
        <f>IF(ISERROR(VLOOKUP(X49,TPP:TPPM,2)),"-",VLOOKUP(X49,TPP:TPPM,2))</f>
        <v>-</v>
      </c>
      <c r="AA49" s="17" t="str">
        <f>IF(ISERROR(VLOOKUP(Y49,TPP:PTPPM,3)),"-",VLOOKUP(Y49,TPP:PTPPM,3))</f>
        <v>-</v>
      </c>
      <c r="AB49" s="24"/>
      <c r="AC49" s="18" t="str">
        <f t="shared" si="16"/>
        <v>-</v>
      </c>
      <c r="AD49" s="19" t="str">
        <f t="shared" si="17"/>
        <v>-</v>
      </c>
      <c r="AE49" s="20" t="str">
        <f t="shared" si="18"/>
        <v>-</v>
      </c>
      <c r="AF49" s="21" t="str">
        <f t="shared" si="19"/>
        <v>-</v>
      </c>
      <c r="AH49" s="26">
        <v>50</v>
      </c>
      <c r="AI49" s="27">
        <v>112</v>
      </c>
      <c r="AJ49" s="125">
        <v>1800</v>
      </c>
      <c r="AK49" s="57"/>
      <c r="AL49" s="58"/>
      <c r="AM49" s="98"/>
      <c r="AQ49" s="34"/>
      <c r="AW49" s="35"/>
    </row>
    <row r="50" spans="2:49" ht="15" thickBot="1" x14ac:dyDescent="0.35">
      <c r="B50" s="22"/>
      <c r="C50" s="6"/>
      <c r="D50" s="8" t="str">
        <f t="shared" si="12"/>
        <v>N</v>
      </c>
      <c r="E50" s="8" t="str">
        <f t="shared" si="13"/>
        <v>Y</v>
      </c>
      <c r="F50" s="23"/>
      <c r="G50" s="140"/>
      <c r="H50" s="139"/>
      <c r="I50" s="141">
        <f t="shared" si="2"/>
        <v>0</v>
      </c>
      <c r="J50" s="139"/>
      <c r="K50" s="141">
        <f t="shared" si="3"/>
        <v>0</v>
      </c>
      <c r="L50" s="6"/>
      <c r="M50" s="16" t="str">
        <f>IF(ISERROR(VLOOKUP(L50,NEGL:NEGLP,2,FALSE)),"-",VLOOKUP(L50,NEGL:NEGLP,2,FALSE))</f>
        <v>-</v>
      </c>
      <c r="N50" s="16" t="str">
        <f>IF(ISERROR(VLOOKUP(L50,NEGL:PNEGLP,3,FALSE)),"-",VLOOKUP(L50,NEGL:PNEGLP,3,FALSE))</f>
        <v>-</v>
      </c>
      <c r="O50" s="6"/>
      <c r="P50" s="16" t="str">
        <f>IF(ISERROR(VLOOKUP(O50,LIK:LIKP,2,FALSE)),"-",VLOOKUP(O50,LIK:LIKP,2,FALSE))</f>
        <v>-</v>
      </c>
      <c r="Q50" s="16" t="str">
        <f>IF(ISERROR(VLOOKUP(O50,LIK:PLIKP,3,FALSE)),"-",VLOOKUP(O50,LIK:PLIKP,3,FALSE))</f>
        <v>-</v>
      </c>
      <c r="R50" s="6"/>
      <c r="S50" s="16" t="str">
        <f>IF(ISERROR(VLOOKUP(R50,SEVE:SEVEP,2,FALSE)),"-",VLOOKUP(R50,SEVE:SEVEP,2,FALSE))</f>
        <v>-</v>
      </c>
      <c r="T50" s="16" t="str">
        <f>IF(ISERROR(VLOOKUP(R50,SEVE:PSEVEP,3,FALSE)),"-",VLOOKUP(R50,SEVE:PSEVEP,3,FALSE))</f>
        <v>-</v>
      </c>
      <c r="U50" s="6"/>
      <c r="V50" s="16">
        <f t="shared" si="4"/>
        <v>0</v>
      </c>
      <c r="W50" s="16">
        <f t="shared" si="5"/>
        <v>0</v>
      </c>
      <c r="X50" s="16" t="str">
        <f t="shared" si="14"/>
        <v>-</v>
      </c>
      <c r="Y50" s="16" t="str">
        <f t="shared" si="15"/>
        <v>-</v>
      </c>
      <c r="Z50" s="17" t="str">
        <f>IF(ISERROR(VLOOKUP(X50,TPP:TPPM,2)),"-",VLOOKUP(X50,TPP:TPPM,2))</f>
        <v>-</v>
      </c>
      <c r="AA50" s="17" t="str">
        <f>IF(ISERROR(VLOOKUP(Y50,TPP:PTPPM,3)),"-",VLOOKUP(Y50,TPP:PTPPM,3))</f>
        <v>-</v>
      </c>
      <c r="AB50" s="24"/>
      <c r="AC50" s="18" t="str">
        <f t="shared" si="16"/>
        <v>-</v>
      </c>
      <c r="AD50" s="19" t="str">
        <f t="shared" si="17"/>
        <v>-</v>
      </c>
      <c r="AE50" s="20" t="str">
        <f t="shared" si="18"/>
        <v>-</v>
      </c>
      <c r="AF50" s="21" t="str">
        <f t="shared" si="19"/>
        <v>-</v>
      </c>
      <c r="AH50" s="26">
        <v>51</v>
      </c>
      <c r="AI50" s="27">
        <v>112</v>
      </c>
      <c r="AJ50" s="125">
        <v>2000</v>
      </c>
      <c r="AK50" s="57"/>
      <c r="AL50" s="58"/>
      <c r="AM50" s="98"/>
      <c r="AQ50" s="34"/>
      <c r="AW50" s="35"/>
    </row>
    <row r="51" spans="2:49" ht="15" thickBot="1" x14ac:dyDescent="0.35">
      <c r="B51" s="22"/>
      <c r="C51" s="6"/>
      <c r="D51" s="8" t="str">
        <f t="shared" si="12"/>
        <v>N</v>
      </c>
      <c r="E51" s="8" t="str">
        <f t="shared" si="13"/>
        <v>Y</v>
      </c>
      <c r="F51" s="23"/>
      <c r="G51" s="140"/>
      <c r="H51" s="139"/>
      <c r="I51" s="141">
        <f t="shared" si="2"/>
        <v>0</v>
      </c>
      <c r="J51" s="139"/>
      <c r="K51" s="141">
        <f t="shared" si="3"/>
        <v>0</v>
      </c>
      <c r="L51" s="6"/>
      <c r="M51" s="16" t="str">
        <f>IF(ISERROR(VLOOKUP(L51,NEGL:NEGLP,2,FALSE)),"-",VLOOKUP(L51,NEGL:NEGLP,2,FALSE))</f>
        <v>-</v>
      </c>
      <c r="N51" s="16" t="str">
        <f>IF(ISERROR(VLOOKUP(L51,NEGL:PNEGLP,3,FALSE)),"-",VLOOKUP(L51,NEGL:PNEGLP,3,FALSE))</f>
        <v>-</v>
      </c>
      <c r="O51" s="6"/>
      <c r="P51" s="16" t="str">
        <f>IF(ISERROR(VLOOKUP(O51,LIK:LIKP,2,FALSE)),"-",VLOOKUP(O51,LIK:LIKP,2,FALSE))</f>
        <v>-</v>
      </c>
      <c r="Q51" s="16" t="str">
        <f>IF(ISERROR(VLOOKUP(O51,LIK:PLIKP,3,FALSE)),"-",VLOOKUP(O51,LIK:PLIKP,3,FALSE))</f>
        <v>-</v>
      </c>
      <c r="R51" s="6"/>
      <c r="S51" s="16" t="str">
        <f>IF(ISERROR(VLOOKUP(R51,SEVE:SEVEP,2,FALSE)),"-",VLOOKUP(R51,SEVE:SEVEP,2,FALSE))</f>
        <v>-</v>
      </c>
      <c r="T51" s="16" t="str">
        <f>IF(ISERROR(VLOOKUP(R51,SEVE:PSEVEP,3,FALSE)),"-",VLOOKUP(R51,SEVE:PSEVEP,3,FALSE))</f>
        <v>-</v>
      </c>
      <c r="U51" s="6"/>
      <c r="V51" s="16">
        <f t="shared" si="4"/>
        <v>0</v>
      </c>
      <c r="W51" s="16">
        <f t="shared" si="5"/>
        <v>0</v>
      </c>
      <c r="X51" s="16" t="str">
        <f t="shared" si="14"/>
        <v>-</v>
      </c>
      <c r="Y51" s="16" t="str">
        <f t="shared" si="15"/>
        <v>-</v>
      </c>
      <c r="Z51" s="17" t="str">
        <f>IF(ISERROR(VLOOKUP(X51,TPP:TPPM,2)),"-",VLOOKUP(X51,TPP:TPPM,2))</f>
        <v>-</v>
      </c>
      <c r="AA51" s="17" t="str">
        <f>IF(ISERROR(VLOOKUP(Y51,TPP:PTPPM,3)),"-",VLOOKUP(Y51,TPP:PTPPM,3))</f>
        <v>-</v>
      </c>
      <c r="AB51" s="24"/>
      <c r="AC51" s="18" t="str">
        <f t="shared" si="16"/>
        <v>-</v>
      </c>
      <c r="AD51" s="19" t="str">
        <f t="shared" si="17"/>
        <v>-</v>
      </c>
      <c r="AE51" s="20" t="str">
        <f t="shared" si="18"/>
        <v>-</v>
      </c>
      <c r="AF51" s="21" t="str">
        <f t="shared" si="19"/>
        <v>-</v>
      </c>
      <c r="AH51" s="26">
        <v>52</v>
      </c>
      <c r="AI51" s="27">
        <v>112</v>
      </c>
      <c r="AJ51" s="125">
        <v>2500</v>
      </c>
      <c r="AK51" s="57"/>
      <c r="AL51" s="58"/>
      <c r="AM51" s="98"/>
      <c r="AQ51" s="34"/>
      <c r="AW51" s="35"/>
    </row>
    <row r="52" spans="2:49" ht="15" thickBot="1" x14ac:dyDescent="0.35">
      <c r="B52" s="22"/>
      <c r="C52" s="6"/>
      <c r="D52" s="8" t="str">
        <f t="shared" si="12"/>
        <v>N</v>
      </c>
      <c r="E52" s="8" t="str">
        <f t="shared" si="13"/>
        <v>Y</v>
      </c>
      <c r="F52" s="23"/>
      <c r="G52" s="140"/>
      <c r="H52" s="139"/>
      <c r="I52" s="141">
        <f t="shared" si="2"/>
        <v>0</v>
      </c>
      <c r="J52" s="139"/>
      <c r="K52" s="141">
        <f t="shared" si="3"/>
        <v>0</v>
      </c>
      <c r="L52" s="6"/>
      <c r="M52" s="16" t="str">
        <f>IF(ISERROR(VLOOKUP(L52,NEGL:NEGLP,2,FALSE)),"-",VLOOKUP(L52,NEGL:NEGLP,2,FALSE))</f>
        <v>-</v>
      </c>
      <c r="N52" s="16" t="str">
        <f>IF(ISERROR(VLOOKUP(L52,NEGL:PNEGLP,3,FALSE)),"-",VLOOKUP(L52,NEGL:PNEGLP,3,FALSE))</f>
        <v>-</v>
      </c>
      <c r="O52" s="6"/>
      <c r="P52" s="16" t="str">
        <f>IF(ISERROR(VLOOKUP(O52,LIK:LIKP,2,FALSE)),"-",VLOOKUP(O52,LIK:LIKP,2,FALSE))</f>
        <v>-</v>
      </c>
      <c r="Q52" s="16" t="str">
        <f>IF(ISERROR(VLOOKUP(O52,LIK:PLIKP,3,FALSE)),"-",VLOOKUP(O52,LIK:PLIKP,3,FALSE))</f>
        <v>-</v>
      </c>
      <c r="R52" s="6"/>
      <c r="S52" s="16" t="str">
        <f>IF(ISERROR(VLOOKUP(R52,SEVE:SEVEP,2,FALSE)),"-",VLOOKUP(R52,SEVE:SEVEP,2,FALSE))</f>
        <v>-</v>
      </c>
      <c r="T52" s="16" t="str">
        <f>IF(ISERROR(VLOOKUP(R52,SEVE:PSEVEP,3,FALSE)),"-",VLOOKUP(R52,SEVE:PSEVEP,3,FALSE))</f>
        <v>-</v>
      </c>
      <c r="U52" s="6"/>
      <c r="V52" s="16">
        <f t="shared" si="4"/>
        <v>0</v>
      </c>
      <c r="W52" s="16">
        <f t="shared" si="5"/>
        <v>0</v>
      </c>
      <c r="X52" s="16" t="str">
        <f t="shared" si="14"/>
        <v>-</v>
      </c>
      <c r="Y52" s="16" t="str">
        <f t="shared" si="15"/>
        <v>-</v>
      </c>
      <c r="Z52" s="17" t="str">
        <f>IF(ISERROR(VLOOKUP(X52,TPP:TPPM,2)),"-",VLOOKUP(X52,TPP:TPPM,2))</f>
        <v>-</v>
      </c>
      <c r="AA52" s="17" t="str">
        <f>IF(ISERROR(VLOOKUP(Y52,TPP:PTPPM,3)),"-",VLOOKUP(Y52,TPP:PTPPM,3))</f>
        <v>-</v>
      </c>
      <c r="AB52" s="24"/>
      <c r="AC52" s="18" t="str">
        <f t="shared" si="16"/>
        <v>-</v>
      </c>
      <c r="AD52" s="19" t="str">
        <f t="shared" si="17"/>
        <v>-</v>
      </c>
      <c r="AE52" s="20" t="str">
        <f t="shared" si="18"/>
        <v>-</v>
      </c>
      <c r="AF52" s="21" t="str">
        <f t="shared" si="19"/>
        <v>-</v>
      </c>
      <c r="AH52" s="26">
        <v>53</v>
      </c>
      <c r="AI52" s="27">
        <v>112</v>
      </c>
      <c r="AJ52" s="125">
        <v>3000</v>
      </c>
      <c r="AK52" s="57"/>
      <c r="AL52" s="58"/>
      <c r="AM52" s="98"/>
      <c r="AQ52" s="34"/>
      <c r="AW52" s="35"/>
    </row>
    <row r="53" spans="2:49" ht="15" thickBot="1" x14ac:dyDescent="0.35">
      <c r="B53" s="22"/>
      <c r="C53" s="6"/>
      <c r="D53" s="8" t="str">
        <f t="shared" si="12"/>
        <v>N</v>
      </c>
      <c r="E53" s="8" t="str">
        <f t="shared" si="13"/>
        <v>Y</v>
      </c>
      <c r="F53" s="23"/>
      <c r="G53" s="140"/>
      <c r="H53" s="139"/>
      <c r="I53" s="141">
        <f t="shared" si="2"/>
        <v>0</v>
      </c>
      <c r="J53" s="139"/>
      <c r="K53" s="141">
        <f t="shared" si="3"/>
        <v>0</v>
      </c>
      <c r="L53" s="6"/>
      <c r="M53" s="16" t="str">
        <f>IF(ISERROR(VLOOKUP(L53,NEGL:NEGLP,2,FALSE)),"-",VLOOKUP(L53,NEGL:NEGLP,2,FALSE))</f>
        <v>-</v>
      </c>
      <c r="N53" s="16" t="str">
        <f>IF(ISERROR(VLOOKUP(L53,NEGL:PNEGLP,3,FALSE)),"-",VLOOKUP(L53,NEGL:PNEGLP,3,FALSE))</f>
        <v>-</v>
      </c>
      <c r="O53" s="6"/>
      <c r="P53" s="16" t="str">
        <f>IF(ISERROR(VLOOKUP(O53,LIK:LIKP,2,FALSE)),"-",VLOOKUP(O53,LIK:LIKP,2,FALSE))</f>
        <v>-</v>
      </c>
      <c r="Q53" s="16" t="str">
        <f>IF(ISERROR(VLOOKUP(O53,LIK:PLIKP,3,FALSE)),"-",VLOOKUP(O53,LIK:PLIKP,3,FALSE))</f>
        <v>-</v>
      </c>
      <c r="R53" s="6"/>
      <c r="S53" s="16" t="str">
        <f>IF(ISERROR(VLOOKUP(R53,SEVE:SEVEP,2,FALSE)),"-",VLOOKUP(R53,SEVE:SEVEP,2,FALSE))</f>
        <v>-</v>
      </c>
      <c r="T53" s="16" t="str">
        <f>IF(ISERROR(VLOOKUP(R53,SEVE:PSEVEP,3,FALSE)),"-",VLOOKUP(R53,SEVE:PSEVEP,3,FALSE))</f>
        <v>-</v>
      </c>
      <c r="U53" s="6"/>
      <c r="V53" s="16">
        <f t="shared" si="4"/>
        <v>0</v>
      </c>
      <c r="W53" s="16">
        <f t="shared" si="5"/>
        <v>0</v>
      </c>
      <c r="X53" s="16" t="str">
        <f t="shared" si="14"/>
        <v>-</v>
      </c>
      <c r="Y53" s="16" t="str">
        <f t="shared" si="15"/>
        <v>-</v>
      </c>
      <c r="Z53" s="17" t="str">
        <f>IF(ISERROR(VLOOKUP(X53,TPP:TPPM,2)),"-",VLOOKUP(X53,TPP:TPPM,2))</f>
        <v>-</v>
      </c>
      <c r="AA53" s="17" t="str">
        <f>IF(ISERROR(VLOOKUP(Y53,TPP:PTPPM,3)),"-",VLOOKUP(Y53,TPP:PTPPM,3))</f>
        <v>-</v>
      </c>
      <c r="AB53" s="24"/>
      <c r="AC53" s="18" t="str">
        <f t="shared" si="16"/>
        <v>-</v>
      </c>
      <c r="AD53" s="19" t="str">
        <f t="shared" si="17"/>
        <v>-</v>
      </c>
      <c r="AE53" s="20" t="str">
        <f t="shared" si="18"/>
        <v>-</v>
      </c>
      <c r="AF53" s="21" t="str">
        <f t="shared" si="19"/>
        <v>-</v>
      </c>
      <c r="AH53" s="26">
        <v>54</v>
      </c>
      <c r="AI53" s="27">
        <v>112</v>
      </c>
      <c r="AJ53" s="125">
        <v>3500</v>
      </c>
      <c r="AK53" s="57"/>
      <c r="AL53" s="58"/>
      <c r="AM53" s="98"/>
      <c r="AQ53" s="34"/>
      <c r="AW53" s="35"/>
    </row>
    <row r="54" spans="2:49" ht="15" thickBot="1" x14ac:dyDescent="0.35">
      <c r="B54" s="22"/>
      <c r="C54" s="6"/>
      <c r="D54" s="8" t="str">
        <f t="shared" si="12"/>
        <v>N</v>
      </c>
      <c r="E54" s="8" t="str">
        <f t="shared" si="13"/>
        <v>Y</v>
      </c>
      <c r="F54" s="23"/>
      <c r="G54" s="140"/>
      <c r="H54" s="139"/>
      <c r="I54" s="141">
        <f t="shared" si="2"/>
        <v>0</v>
      </c>
      <c r="J54" s="139"/>
      <c r="K54" s="141">
        <f t="shared" si="3"/>
        <v>0</v>
      </c>
      <c r="L54" s="6"/>
      <c r="M54" s="16" t="str">
        <f>IF(ISERROR(VLOOKUP(L54,NEGL:NEGLP,2,FALSE)),"-",VLOOKUP(L54,NEGL:NEGLP,2,FALSE))</f>
        <v>-</v>
      </c>
      <c r="N54" s="16" t="str">
        <f>IF(ISERROR(VLOOKUP(L54,NEGL:PNEGLP,3,FALSE)),"-",VLOOKUP(L54,NEGL:PNEGLP,3,FALSE))</f>
        <v>-</v>
      </c>
      <c r="O54" s="6"/>
      <c r="P54" s="16" t="str">
        <f>IF(ISERROR(VLOOKUP(O54,LIK:LIKP,2,FALSE)),"-",VLOOKUP(O54,LIK:LIKP,2,FALSE))</f>
        <v>-</v>
      </c>
      <c r="Q54" s="16" t="str">
        <f>IF(ISERROR(VLOOKUP(O54,LIK:PLIKP,3,FALSE)),"-",VLOOKUP(O54,LIK:PLIKP,3,FALSE))</f>
        <v>-</v>
      </c>
      <c r="R54" s="6"/>
      <c r="S54" s="16" t="str">
        <f>IF(ISERROR(VLOOKUP(R54,SEVE:SEVEP,2,FALSE)),"-",VLOOKUP(R54,SEVE:SEVEP,2,FALSE))</f>
        <v>-</v>
      </c>
      <c r="T54" s="16" t="str">
        <f>IF(ISERROR(VLOOKUP(R54,SEVE:PSEVEP,3,FALSE)),"-",VLOOKUP(R54,SEVE:PSEVEP,3,FALSE))</f>
        <v>-</v>
      </c>
      <c r="U54" s="6"/>
      <c r="V54" s="16">
        <f t="shared" si="4"/>
        <v>0</v>
      </c>
      <c r="W54" s="16">
        <f t="shared" si="5"/>
        <v>0</v>
      </c>
      <c r="X54" s="16" t="str">
        <f t="shared" si="14"/>
        <v>-</v>
      </c>
      <c r="Y54" s="16" t="str">
        <f t="shared" si="15"/>
        <v>-</v>
      </c>
      <c r="Z54" s="17" t="str">
        <f>IF(ISERROR(VLOOKUP(X54,TPP:TPPM,2)),"-",VLOOKUP(X54,TPP:TPPM,2))</f>
        <v>-</v>
      </c>
      <c r="AA54" s="17" t="str">
        <f>IF(ISERROR(VLOOKUP(Y54,TPP:PTPPM,3)),"-",VLOOKUP(Y54,TPP:PTPPM,3))</f>
        <v>-</v>
      </c>
      <c r="AB54" s="24"/>
      <c r="AC54" s="18" t="str">
        <f t="shared" si="16"/>
        <v>-</v>
      </c>
      <c r="AD54" s="19" t="str">
        <f t="shared" si="17"/>
        <v>-</v>
      </c>
      <c r="AE54" s="20" t="str">
        <f t="shared" si="18"/>
        <v>-</v>
      </c>
      <c r="AF54" s="21" t="str">
        <f t="shared" si="19"/>
        <v>-</v>
      </c>
      <c r="AH54" s="26">
        <v>55</v>
      </c>
      <c r="AI54" s="27">
        <v>112</v>
      </c>
      <c r="AJ54" s="125">
        <v>4000</v>
      </c>
      <c r="AK54" s="57"/>
      <c r="AL54" s="58"/>
      <c r="AM54" s="98"/>
      <c r="AQ54" s="34"/>
      <c r="AW54" s="35"/>
    </row>
    <row r="55" spans="2:49" ht="15" thickBot="1" x14ac:dyDescent="0.35">
      <c r="B55" s="22"/>
      <c r="C55" s="6"/>
      <c r="D55" s="8" t="str">
        <f t="shared" si="12"/>
        <v>N</v>
      </c>
      <c r="E55" s="8" t="str">
        <f t="shared" si="13"/>
        <v>Y</v>
      </c>
      <c r="F55" s="23"/>
      <c r="G55" s="140"/>
      <c r="H55" s="139"/>
      <c r="I55" s="141">
        <f t="shared" si="2"/>
        <v>0</v>
      </c>
      <c r="J55" s="139"/>
      <c r="K55" s="141">
        <f t="shared" si="3"/>
        <v>0</v>
      </c>
      <c r="L55" s="6"/>
      <c r="M55" s="16" t="str">
        <f>IF(ISERROR(VLOOKUP(L55,NEGL:NEGLP,2,FALSE)),"-",VLOOKUP(L55,NEGL:NEGLP,2,FALSE))</f>
        <v>-</v>
      </c>
      <c r="N55" s="16" t="str">
        <f>IF(ISERROR(VLOOKUP(L55,NEGL:PNEGLP,3,FALSE)),"-",VLOOKUP(L55,NEGL:PNEGLP,3,FALSE))</f>
        <v>-</v>
      </c>
      <c r="O55" s="6"/>
      <c r="P55" s="16" t="str">
        <f>IF(ISERROR(VLOOKUP(O55,LIK:LIKP,2,FALSE)),"-",VLOOKUP(O55,LIK:LIKP,2,FALSE))</f>
        <v>-</v>
      </c>
      <c r="Q55" s="16" t="str">
        <f>IF(ISERROR(VLOOKUP(O55,LIK:PLIKP,3,FALSE)),"-",VLOOKUP(O55,LIK:PLIKP,3,FALSE))</f>
        <v>-</v>
      </c>
      <c r="R55" s="6"/>
      <c r="S55" s="16" t="str">
        <f>IF(ISERROR(VLOOKUP(R55,SEVE:SEVEP,2,FALSE)),"-",VLOOKUP(R55,SEVE:SEVEP,2,FALSE))</f>
        <v>-</v>
      </c>
      <c r="T55" s="16" t="str">
        <f>IF(ISERROR(VLOOKUP(R55,SEVE:PSEVEP,3,FALSE)),"-",VLOOKUP(R55,SEVE:PSEVEP,3,FALSE))</f>
        <v>-</v>
      </c>
      <c r="U55" s="6"/>
      <c r="V55" s="16">
        <f t="shared" si="4"/>
        <v>0</v>
      </c>
      <c r="W55" s="16">
        <f t="shared" si="5"/>
        <v>0</v>
      </c>
      <c r="X55" s="16" t="str">
        <f t="shared" si="14"/>
        <v>-</v>
      </c>
      <c r="Y55" s="16" t="str">
        <f t="shared" si="15"/>
        <v>-</v>
      </c>
      <c r="Z55" s="17" t="str">
        <f>IF(ISERROR(VLOOKUP(X55,TPP:TPPM,2)),"-",VLOOKUP(X55,TPP:TPPM,2))</f>
        <v>-</v>
      </c>
      <c r="AA55" s="17" t="str">
        <f>IF(ISERROR(VLOOKUP(Y55,TPP:PTPPM,3)),"-",VLOOKUP(Y55,TPP:PTPPM,3))</f>
        <v>-</v>
      </c>
      <c r="AB55" s="24"/>
      <c r="AC55" s="18" t="str">
        <f t="shared" si="16"/>
        <v>-</v>
      </c>
      <c r="AD55" s="19" t="str">
        <f t="shared" si="17"/>
        <v>-</v>
      </c>
      <c r="AE55" s="20" t="str">
        <f t="shared" si="18"/>
        <v>-</v>
      </c>
      <c r="AF55" s="21" t="str">
        <f t="shared" si="19"/>
        <v>-</v>
      </c>
      <c r="AH55" s="26">
        <v>56</v>
      </c>
      <c r="AI55" s="27">
        <v>112</v>
      </c>
      <c r="AJ55" s="125">
        <v>5000</v>
      </c>
      <c r="AK55" s="57"/>
      <c r="AL55" s="58"/>
      <c r="AM55" s="98"/>
      <c r="AQ55" s="34"/>
      <c r="AW55" s="35"/>
    </row>
    <row r="56" spans="2:49" ht="15" thickBot="1" x14ac:dyDescent="0.35">
      <c r="B56" s="22"/>
      <c r="C56" s="6"/>
      <c r="D56" s="8" t="str">
        <f t="shared" si="12"/>
        <v>N</v>
      </c>
      <c r="E56" s="8" t="str">
        <f t="shared" si="13"/>
        <v>Y</v>
      </c>
      <c r="F56" s="23"/>
      <c r="G56" s="140"/>
      <c r="H56" s="139"/>
      <c r="I56" s="141">
        <f t="shared" si="2"/>
        <v>0</v>
      </c>
      <c r="J56" s="139"/>
      <c r="K56" s="141">
        <f t="shared" si="3"/>
        <v>0</v>
      </c>
      <c r="L56" s="6"/>
      <c r="M56" s="16" t="str">
        <f>IF(ISERROR(VLOOKUP(L56,NEGL:NEGLP,2,FALSE)),"-",VLOOKUP(L56,NEGL:NEGLP,2,FALSE))</f>
        <v>-</v>
      </c>
      <c r="N56" s="16" t="str">
        <f>IF(ISERROR(VLOOKUP(L56,NEGL:PNEGLP,3,FALSE)),"-",VLOOKUP(L56,NEGL:PNEGLP,3,FALSE))</f>
        <v>-</v>
      </c>
      <c r="O56" s="6"/>
      <c r="P56" s="16" t="str">
        <f>IF(ISERROR(VLOOKUP(O56,LIK:LIKP,2,FALSE)),"-",VLOOKUP(O56,LIK:LIKP,2,FALSE))</f>
        <v>-</v>
      </c>
      <c r="Q56" s="16" t="str">
        <f>IF(ISERROR(VLOOKUP(O56,LIK:PLIKP,3,FALSE)),"-",VLOOKUP(O56,LIK:PLIKP,3,FALSE))</f>
        <v>-</v>
      </c>
      <c r="R56" s="6"/>
      <c r="S56" s="16" t="str">
        <f>IF(ISERROR(VLOOKUP(R56,SEVE:SEVEP,2,FALSE)),"-",VLOOKUP(R56,SEVE:SEVEP,2,FALSE))</f>
        <v>-</v>
      </c>
      <c r="T56" s="16" t="str">
        <f>IF(ISERROR(VLOOKUP(R56,SEVE:PSEVEP,3,FALSE)),"-",VLOOKUP(R56,SEVE:PSEVEP,3,FALSE))</f>
        <v>-</v>
      </c>
      <c r="U56" s="6"/>
      <c r="V56" s="16">
        <f t="shared" si="4"/>
        <v>0</v>
      </c>
      <c r="W56" s="16">
        <f t="shared" si="5"/>
        <v>0</v>
      </c>
      <c r="X56" s="16" t="str">
        <f t="shared" si="14"/>
        <v>-</v>
      </c>
      <c r="Y56" s="16" t="str">
        <f t="shared" si="15"/>
        <v>-</v>
      </c>
      <c r="Z56" s="17" t="str">
        <f>IF(ISERROR(VLOOKUP(X56,TPP:TPPM,2)),"-",VLOOKUP(X56,TPP:TPPM,2))</f>
        <v>-</v>
      </c>
      <c r="AA56" s="17" t="str">
        <f>IF(ISERROR(VLOOKUP(Y56,TPP:PTPPM,3)),"-",VLOOKUP(Y56,TPP:PTPPM,3))</f>
        <v>-</v>
      </c>
      <c r="AB56" s="24"/>
      <c r="AC56" s="18" t="str">
        <f t="shared" si="16"/>
        <v>-</v>
      </c>
      <c r="AD56" s="19" t="str">
        <f t="shared" si="17"/>
        <v>-</v>
      </c>
      <c r="AE56" s="20" t="str">
        <f t="shared" si="18"/>
        <v>-</v>
      </c>
      <c r="AF56" s="21" t="str">
        <f t="shared" si="19"/>
        <v>-</v>
      </c>
      <c r="AH56" s="26">
        <v>57</v>
      </c>
      <c r="AI56" s="27">
        <v>112</v>
      </c>
      <c r="AJ56" s="125">
        <v>6000</v>
      </c>
      <c r="AK56" s="57"/>
      <c r="AL56" s="58"/>
      <c r="AM56" s="98"/>
      <c r="AQ56" s="34"/>
      <c r="AW56" s="35"/>
    </row>
    <row r="57" spans="2:49" ht="15" thickBot="1" x14ac:dyDescent="0.35">
      <c r="B57" s="22"/>
      <c r="C57" s="6"/>
      <c r="D57" s="8" t="str">
        <f t="shared" si="12"/>
        <v>N</v>
      </c>
      <c r="E57" s="8" t="str">
        <f t="shared" si="13"/>
        <v>Y</v>
      </c>
      <c r="F57" s="23"/>
      <c r="G57" s="140"/>
      <c r="H57" s="139"/>
      <c r="I57" s="141">
        <f t="shared" si="2"/>
        <v>0</v>
      </c>
      <c r="J57" s="139"/>
      <c r="K57" s="141">
        <f t="shared" si="3"/>
        <v>0</v>
      </c>
      <c r="L57" s="6"/>
      <c r="M57" s="16" t="str">
        <f>IF(ISERROR(VLOOKUP(L57,NEGL:NEGLP,2,FALSE)),"-",VLOOKUP(L57,NEGL:NEGLP,2,FALSE))</f>
        <v>-</v>
      </c>
      <c r="N57" s="16" t="str">
        <f>IF(ISERROR(VLOOKUP(L57,NEGL:PNEGLP,3,FALSE)),"-",VLOOKUP(L57,NEGL:PNEGLP,3,FALSE))</f>
        <v>-</v>
      </c>
      <c r="O57" s="6"/>
      <c r="P57" s="16" t="str">
        <f>IF(ISERROR(VLOOKUP(O57,LIK:LIKP,2,FALSE)),"-",VLOOKUP(O57,LIK:LIKP,2,FALSE))</f>
        <v>-</v>
      </c>
      <c r="Q57" s="16" t="str">
        <f>IF(ISERROR(VLOOKUP(O57,LIK:PLIKP,3,FALSE)),"-",VLOOKUP(O57,LIK:PLIKP,3,FALSE))</f>
        <v>-</v>
      </c>
      <c r="R57" s="6"/>
      <c r="S57" s="16" t="str">
        <f>IF(ISERROR(VLOOKUP(R57,SEVE:SEVEP,2,FALSE)),"-",VLOOKUP(R57,SEVE:SEVEP,2,FALSE))</f>
        <v>-</v>
      </c>
      <c r="T57" s="16" t="str">
        <f>IF(ISERROR(VLOOKUP(R57,SEVE:PSEVEP,3,FALSE)),"-",VLOOKUP(R57,SEVE:PSEVEP,3,FALSE))</f>
        <v>-</v>
      </c>
      <c r="U57" s="6"/>
      <c r="V57" s="16">
        <f t="shared" si="4"/>
        <v>0</v>
      </c>
      <c r="W57" s="16">
        <f t="shared" si="5"/>
        <v>0</v>
      </c>
      <c r="X57" s="16" t="str">
        <f t="shared" si="14"/>
        <v>-</v>
      </c>
      <c r="Y57" s="16" t="str">
        <f t="shared" si="15"/>
        <v>-</v>
      </c>
      <c r="Z57" s="17" t="str">
        <f>IF(ISERROR(VLOOKUP(X57,TPP:TPPM,2)),"-",VLOOKUP(X57,TPP:TPPM,2))</f>
        <v>-</v>
      </c>
      <c r="AA57" s="17" t="str">
        <f>IF(ISERROR(VLOOKUP(Y57,TPP:PTPPM,3)),"-",VLOOKUP(Y57,TPP:PTPPM,3))</f>
        <v>-</v>
      </c>
      <c r="AB57" s="24"/>
      <c r="AC57" s="18" t="str">
        <f t="shared" si="16"/>
        <v>-</v>
      </c>
      <c r="AD57" s="19" t="str">
        <f t="shared" si="17"/>
        <v>-</v>
      </c>
      <c r="AE57" s="20" t="str">
        <f t="shared" si="18"/>
        <v>-</v>
      </c>
      <c r="AF57" s="21" t="str">
        <f t="shared" si="19"/>
        <v>-</v>
      </c>
      <c r="AH57" s="26">
        <v>58</v>
      </c>
      <c r="AI57" s="27">
        <v>112</v>
      </c>
      <c r="AJ57" s="125">
        <v>7000</v>
      </c>
      <c r="AK57" s="57"/>
      <c r="AL57" s="58"/>
      <c r="AM57" s="98"/>
      <c r="AQ57" s="34"/>
      <c r="AW57" s="35"/>
    </row>
    <row r="58" spans="2:49" ht="15" thickBot="1" x14ac:dyDescent="0.35">
      <c r="B58" s="22"/>
      <c r="C58" s="6"/>
      <c r="D58" s="8" t="str">
        <f t="shared" si="12"/>
        <v>N</v>
      </c>
      <c r="E58" s="8" t="str">
        <f t="shared" si="13"/>
        <v>Y</v>
      </c>
      <c r="F58" s="23"/>
      <c r="G58" s="140"/>
      <c r="H58" s="139"/>
      <c r="I58" s="141">
        <f t="shared" si="2"/>
        <v>0</v>
      </c>
      <c r="J58" s="139"/>
      <c r="K58" s="141">
        <f t="shared" si="3"/>
        <v>0</v>
      </c>
      <c r="L58" s="6"/>
      <c r="M58" s="16" t="str">
        <f>IF(ISERROR(VLOOKUP(L58,NEGL:NEGLP,2,FALSE)),"-",VLOOKUP(L58,NEGL:NEGLP,2,FALSE))</f>
        <v>-</v>
      </c>
      <c r="N58" s="16" t="str">
        <f>IF(ISERROR(VLOOKUP(L58,NEGL:PNEGLP,3,FALSE)),"-",VLOOKUP(L58,NEGL:PNEGLP,3,FALSE))</f>
        <v>-</v>
      </c>
      <c r="O58" s="6"/>
      <c r="P58" s="16" t="str">
        <f>IF(ISERROR(VLOOKUP(O58,LIK:LIKP,2,FALSE)),"-",VLOOKUP(O58,LIK:LIKP,2,FALSE))</f>
        <v>-</v>
      </c>
      <c r="Q58" s="16" t="str">
        <f>IF(ISERROR(VLOOKUP(O58,LIK:PLIKP,3,FALSE)),"-",VLOOKUP(O58,LIK:PLIKP,3,FALSE))</f>
        <v>-</v>
      </c>
      <c r="R58" s="6"/>
      <c r="S58" s="16" t="str">
        <f>IF(ISERROR(VLOOKUP(R58,SEVE:SEVEP,2,FALSE)),"-",VLOOKUP(R58,SEVE:SEVEP,2,FALSE))</f>
        <v>-</v>
      </c>
      <c r="T58" s="16" t="str">
        <f>IF(ISERROR(VLOOKUP(R58,SEVE:PSEVEP,3,FALSE)),"-",VLOOKUP(R58,SEVE:PSEVEP,3,FALSE))</f>
        <v>-</v>
      </c>
      <c r="U58" s="6"/>
      <c r="V58" s="16">
        <f t="shared" si="4"/>
        <v>0</v>
      </c>
      <c r="W58" s="16">
        <f t="shared" si="5"/>
        <v>0</v>
      </c>
      <c r="X58" s="16" t="str">
        <f t="shared" si="14"/>
        <v>-</v>
      </c>
      <c r="Y58" s="16" t="str">
        <f t="shared" si="15"/>
        <v>-</v>
      </c>
      <c r="Z58" s="17" t="str">
        <f>IF(ISERROR(VLOOKUP(X58,TPP:TPPM,2)),"-",VLOOKUP(X58,TPP:TPPM,2))</f>
        <v>-</v>
      </c>
      <c r="AA58" s="17" t="str">
        <f>IF(ISERROR(VLOOKUP(Y58,TPP:PTPPM,3)),"-",VLOOKUP(Y58,TPP:PTPPM,3))</f>
        <v>-</v>
      </c>
      <c r="AB58" s="24"/>
      <c r="AC58" s="18" t="str">
        <f t="shared" si="16"/>
        <v>-</v>
      </c>
      <c r="AD58" s="19" t="str">
        <f t="shared" si="17"/>
        <v>-</v>
      </c>
      <c r="AE58" s="20" t="str">
        <f t="shared" si="18"/>
        <v>-</v>
      </c>
      <c r="AF58" s="21" t="str">
        <f t="shared" si="19"/>
        <v>-</v>
      </c>
      <c r="AH58" s="26">
        <v>59</v>
      </c>
      <c r="AI58" s="27">
        <v>112</v>
      </c>
      <c r="AJ58" s="125">
        <v>8000</v>
      </c>
      <c r="AK58" s="57"/>
      <c r="AL58" s="58"/>
      <c r="AM58" s="98"/>
      <c r="AQ58" s="34"/>
      <c r="AW58" s="35"/>
    </row>
    <row r="59" spans="2:49" ht="15" thickBot="1" x14ac:dyDescent="0.35">
      <c r="B59" s="22"/>
      <c r="C59" s="6"/>
      <c r="D59" s="8" t="str">
        <f t="shared" si="12"/>
        <v>N</v>
      </c>
      <c r="E59" s="8" t="str">
        <f t="shared" si="13"/>
        <v>Y</v>
      </c>
      <c r="F59" s="23"/>
      <c r="G59" s="140"/>
      <c r="H59" s="139"/>
      <c r="I59" s="141">
        <f t="shared" si="2"/>
        <v>0</v>
      </c>
      <c r="J59" s="139"/>
      <c r="K59" s="141">
        <f t="shared" si="3"/>
        <v>0</v>
      </c>
      <c r="L59" s="6"/>
      <c r="M59" s="16" t="str">
        <f>IF(ISERROR(VLOOKUP(L59,NEGL:NEGLP,2,FALSE)),"-",VLOOKUP(L59,NEGL:NEGLP,2,FALSE))</f>
        <v>-</v>
      </c>
      <c r="N59" s="16" t="str">
        <f>IF(ISERROR(VLOOKUP(L59,NEGL:PNEGLP,3,FALSE)),"-",VLOOKUP(L59,NEGL:PNEGLP,3,FALSE))</f>
        <v>-</v>
      </c>
      <c r="O59" s="6"/>
      <c r="P59" s="16" t="str">
        <f>IF(ISERROR(VLOOKUP(O59,LIK:LIKP,2,FALSE)),"-",VLOOKUP(O59,LIK:LIKP,2,FALSE))</f>
        <v>-</v>
      </c>
      <c r="Q59" s="16" t="str">
        <f>IF(ISERROR(VLOOKUP(O59,LIK:PLIKP,3,FALSE)),"-",VLOOKUP(O59,LIK:PLIKP,3,FALSE))</f>
        <v>-</v>
      </c>
      <c r="R59" s="6"/>
      <c r="S59" s="16" t="str">
        <f>IF(ISERROR(VLOOKUP(R59,SEVE:SEVEP,2,FALSE)),"-",VLOOKUP(R59,SEVE:SEVEP,2,FALSE))</f>
        <v>-</v>
      </c>
      <c r="T59" s="16" t="str">
        <f>IF(ISERROR(VLOOKUP(R59,SEVE:PSEVEP,3,FALSE)),"-",VLOOKUP(R59,SEVE:PSEVEP,3,FALSE))</f>
        <v>-</v>
      </c>
      <c r="U59" s="6"/>
      <c r="V59" s="16">
        <f t="shared" si="4"/>
        <v>0</v>
      </c>
      <c r="W59" s="16">
        <f t="shared" si="5"/>
        <v>0</v>
      </c>
      <c r="X59" s="16" t="str">
        <f t="shared" si="14"/>
        <v>-</v>
      </c>
      <c r="Y59" s="16" t="str">
        <f t="shared" si="15"/>
        <v>-</v>
      </c>
      <c r="Z59" s="17" t="str">
        <f>IF(ISERROR(VLOOKUP(X59,TPP:TPPM,2)),"-",VLOOKUP(X59,TPP:TPPM,2))</f>
        <v>-</v>
      </c>
      <c r="AA59" s="17" t="str">
        <f>IF(ISERROR(VLOOKUP(Y59,TPP:PTPPM,3)),"-",VLOOKUP(Y59,TPP:PTPPM,3))</f>
        <v>-</v>
      </c>
      <c r="AB59" s="24"/>
      <c r="AC59" s="18" t="str">
        <f t="shared" si="16"/>
        <v>-</v>
      </c>
      <c r="AD59" s="19" t="str">
        <f t="shared" si="17"/>
        <v>-</v>
      </c>
      <c r="AE59" s="20" t="str">
        <f t="shared" si="18"/>
        <v>-</v>
      </c>
      <c r="AF59" s="21" t="str">
        <f t="shared" si="19"/>
        <v>-</v>
      </c>
      <c r="AH59" s="26">
        <v>60</v>
      </c>
      <c r="AI59" s="27">
        <v>112</v>
      </c>
      <c r="AJ59" s="125">
        <v>9000</v>
      </c>
      <c r="AK59" s="57"/>
      <c r="AL59" s="58"/>
      <c r="AM59" s="98"/>
      <c r="AQ59" s="34"/>
      <c r="AW59" s="35"/>
    </row>
    <row r="60" spans="2:49" ht="15" thickBot="1" x14ac:dyDescent="0.35">
      <c r="B60" s="22"/>
      <c r="C60" s="6"/>
      <c r="D60" s="8" t="str">
        <f t="shared" si="12"/>
        <v>N</v>
      </c>
      <c r="E60" s="8" t="str">
        <f t="shared" si="13"/>
        <v>Y</v>
      </c>
      <c r="F60" s="23"/>
      <c r="G60" s="140"/>
      <c r="H60" s="139"/>
      <c r="I60" s="141">
        <f t="shared" si="2"/>
        <v>0</v>
      </c>
      <c r="J60" s="139"/>
      <c r="K60" s="141">
        <f t="shared" si="3"/>
        <v>0</v>
      </c>
      <c r="L60" s="6"/>
      <c r="M60" s="16" t="str">
        <f>IF(ISERROR(VLOOKUP(L60,NEGL:NEGLP,2,FALSE)),"-",VLOOKUP(L60,NEGL:NEGLP,2,FALSE))</f>
        <v>-</v>
      </c>
      <c r="N60" s="16" t="str">
        <f>IF(ISERROR(VLOOKUP(L60,NEGL:PNEGLP,3,FALSE)),"-",VLOOKUP(L60,NEGL:PNEGLP,3,FALSE))</f>
        <v>-</v>
      </c>
      <c r="O60" s="6"/>
      <c r="P60" s="16" t="str">
        <f>IF(ISERROR(VLOOKUP(O60,LIK:LIKP,2,FALSE)),"-",VLOOKUP(O60,LIK:LIKP,2,FALSE))</f>
        <v>-</v>
      </c>
      <c r="Q60" s="16" t="str">
        <f>IF(ISERROR(VLOOKUP(O60,LIK:PLIKP,3,FALSE)),"-",VLOOKUP(O60,LIK:PLIKP,3,FALSE))</f>
        <v>-</v>
      </c>
      <c r="R60" s="6"/>
      <c r="S60" s="16" t="str">
        <f>IF(ISERROR(VLOOKUP(R60,SEVE:SEVEP,2,FALSE)),"-",VLOOKUP(R60,SEVE:SEVEP,2,FALSE))</f>
        <v>-</v>
      </c>
      <c r="T60" s="16" t="str">
        <f>IF(ISERROR(VLOOKUP(R60,SEVE:PSEVEP,3,FALSE)),"-",VLOOKUP(R60,SEVE:PSEVEP,3,FALSE))</f>
        <v>-</v>
      </c>
      <c r="U60" s="6"/>
      <c r="V60" s="16">
        <f t="shared" si="4"/>
        <v>0</v>
      </c>
      <c r="W60" s="16">
        <f t="shared" si="5"/>
        <v>0</v>
      </c>
      <c r="X60" s="16" t="str">
        <f t="shared" si="14"/>
        <v>-</v>
      </c>
      <c r="Y60" s="16" t="str">
        <f t="shared" si="15"/>
        <v>-</v>
      </c>
      <c r="Z60" s="17" t="str">
        <f>IF(ISERROR(VLOOKUP(X60,TPP:TPPM,2)),"-",VLOOKUP(X60,TPP:TPPM,2))</f>
        <v>-</v>
      </c>
      <c r="AA60" s="17" t="str">
        <f>IF(ISERROR(VLOOKUP(Y60,TPP:PTPPM,3)),"-",VLOOKUP(Y60,TPP:PTPPM,3))</f>
        <v>-</v>
      </c>
      <c r="AB60" s="24"/>
      <c r="AC60" s="18" t="str">
        <f t="shared" si="16"/>
        <v>-</v>
      </c>
      <c r="AD60" s="19" t="str">
        <f t="shared" si="17"/>
        <v>-</v>
      </c>
      <c r="AE60" s="20" t="str">
        <f t="shared" si="18"/>
        <v>-</v>
      </c>
      <c r="AF60" s="21" t="str">
        <f t="shared" si="19"/>
        <v>-</v>
      </c>
      <c r="AH60" s="29">
        <v>61</v>
      </c>
      <c r="AI60" s="27">
        <v>121</v>
      </c>
      <c r="AJ60" s="125">
        <v>10000</v>
      </c>
      <c r="AK60" s="57"/>
      <c r="AL60" s="58"/>
      <c r="AM60" s="98"/>
      <c r="AQ60" s="34"/>
      <c r="AW60" s="35"/>
    </row>
    <row r="61" spans="2:49" ht="15" thickBot="1" x14ac:dyDescent="0.35">
      <c r="B61" s="22"/>
      <c r="C61" s="6"/>
      <c r="D61" s="8" t="str">
        <f t="shared" si="0"/>
        <v>N</v>
      </c>
      <c r="E61" s="8" t="str">
        <f t="shared" si="1"/>
        <v>Y</v>
      </c>
      <c r="F61" s="23"/>
      <c r="G61" s="140"/>
      <c r="H61" s="139"/>
      <c r="I61" s="141">
        <f t="shared" si="2"/>
        <v>0</v>
      </c>
      <c r="J61" s="139"/>
      <c r="K61" s="141">
        <f t="shared" si="3"/>
        <v>0</v>
      </c>
      <c r="L61" s="6"/>
      <c r="M61" s="16" t="str">
        <f>IF(ISERROR(VLOOKUP(L61,NEGL:NEGLP,2,FALSE)),"-",VLOOKUP(L61,NEGL:NEGLP,2,FALSE))</f>
        <v>-</v>
      </c>
      <c r="N61" s="16" t="str">
        <f>IF(ISERROR(VLOOKUP(L61,NEGL:PNEGLP,3,FALSE)),"-",VLOOKUP(L61,NEGL:PNEGLP,3,FALSE))</f>
        <v>-</v>
      </c>
      <c r="O61" s="6"/>
      <c r="P61" s="16" t="str">
        <f>IF(ISERROR(VLOOKUP(O61,LIK:LIKP,2,FALSE)),"-",VLOOKUP(O61,LIK:LIKP,2,FALSE))</f>
        <v>-</v>
      </c>
      <c r="Q61" s="16" t="str">
        <f>IF(ISERROR(VLOOKUP(O61,LIK:PLIKP,3,FALSE)),"-",VLOOKUP(O61,LIK:PLIKP,3,FALSE))</f>
        <v>-</v>
      </c>
      <c r="R61" s="6"/>
      <c r="S61" s="16" t="str">
        <f>IF(ISERROR(VLOOKUP(R61,SEVE:SEVEP,2,FALSE)),"-",VLOOKUP(R61,SEVE:SEVEP,2,FALSE))</f>
        <v>-</v>
      </c>
      <c r="T61" s="16" t="str">
        <f>IF(ISERROR(VLOOKUP(R61,SEVE:PSEVEP,3,FALSE)),"-",VLOOKUP(R61,SEVE:PSEVEP,3,FALSE))</f>
        <v>-</v>
      </c>
      <c r="U61" s="6"/>
      <c r="V61" s="16">
        <f t="shared" si="4"/>
        <v>0</v>
      </c>
      <c r="W61" s="16">
        <f t="shared" si="5"/>
        <v>0</v>
      </c>
      <c r="X61" s="16" t="str">
        <f t="shared" si="6"/>
        <v>-</v>
      </c>
      <c r="Y61" s="16" t="str">
        <f t="shared" si="7"/>
        <v>-</v>
      </c>
      <c r="Z61" s="17" t="str">
        <f>IF(ISERROR(VLOOKUP(X61,TPP:TPPM,2)),"-",VLOOKUP(X61,TPP:TPPM,2))</f>
        <v>-</v>
      </c>
      <c r="AA61" s="17" t="str">
        <f>IF(ISERROR(VLOOKUP(Y61,TPP:PTPPM,3)),"-",VLOOKUP(Y61,TPP:PTPPM,3))</f>
        <v>-</v>
      </c>
      <c r="AB61" s="24"/>
      <c r="AC61" s="18" t="str">
        <f t="shared" si="8"/>
        <v>-</v>
      </c>
      <c r="AD61" s="19" t="str">
        <f t="shared" si="9"/>
        <v>-</v>
      </c>
      <c r="AE61" s="20" t="str">
        <f t="shared" si="10"/>
        <v>-</v>
      </c>
      <c r="AF61" s="21" t="str">
        <f t="shared" si="11"/>
        <v>-</v>
      </c>
      <c r="AH61" s="29">
        <v>62</v>
      </c>
      <c r="AI61" s="27">
        <v>131</v>
      </c>
      <c r="AJ61" s="125">
        <v>15000</v>
      </c>
      <c r="AK61" s="57"/>
      <c r="AL61" s="58"/>
      <c r="AM61" s="98"/>
      <c r="AQ61" s="34"/>
      <c r="AW61" s="35"/>
    </row>
    <row r="62" spans="2:49" ht="15" thickBot="1" x14ac:dyDescent="0.35">
      <c r="B62" s="22"/>
      <c r="C62" s="6"/>
      <c r="D62" s="8" t="str">
        <f t="shared" si="0"/>
        <v>N</v>
      </c>
      <c r="E62" s="8" t="str">
        <f t="shared" si="1"/>
        <v>Y</v>
      </c>
      <c r="F62" s="23"/>
      <c r="G62" s="140"/>
      <c r="H62" s="139"/>
      <c r="I62" s="141">
        <f t="shared" si="2"/>
        <v>0</v>
      </c>
      <c r="J62" s="139"/>
      <c r="K62" s="141">
        <f t="shared" si="3"/>
        <v>0</v>
      </c>
      <c r="L62" s="6"/>
      <c r="M62" s="16" t="str">
        <f>IF(ISERROR(VLOOKUP(L62,NEGL:NEGLP,2,FALSE)),"-",VLOOKUP(L62,NEGL:NEGLP,2,FALSE))</f>
        <v>-</v>
      </c>
      <c r="N62" s="16" t="str">
        <f>IF(ISERROR(VLOOKUP(L62,NEGL:PNEGLP,3,FALSE)),"-",VLOOKUP(L62,NEGL:PNEGLP,3,FALSE))</f>
        <v>-</v>
      </c>
      <c r="O62" s="6"/>
      <c r="P62" s="16" t="str">
        <f>IF(ISERROR(VLOOKUP(O62,LIK:LIKP,2,FALSE)),"-",VLOOKUP(O62,LIK:LIKP,2,FALSE))</f>
        <v>-</v>
      </c>
      <c r="Q62" s="16" t="str">
        <f>IF(ISERROR(VLOOKUP(O62,LIK:PLIKP,3,FALSE)),"-",VLOOKUP(O62,LIK:PLIKP,3,FALSE))</f>
        <v>-</v>
      </c>
      <c r="R62" s="6"/>
      <c r="S62" s="16" t="str">
        <f>IF(ISERROR(VLOOKUP(R62,SEVE:SEVEP,2,FALSE)),"-",VLOOKUP(R62,SEVE:SEVEP,2,FALSE))</f>
        <v>-</v>
      </c>
      <c r="T62" s="16" t="str">
        <f>IF(ISERROR(VLOOKUP(R62,SEVE:PSEVEP,3,FALSE)),"-",VLOOKUP(R62,SEVE:PSEVEP,3,FALSE))</f>
        <v>-</v>
      </c>
      <c r="U62" s="6"/>
      <c r="V62" s="16">
        <f t="shared" si="4"/>
        <v>0</v>
      </c>
      <c r="W62" s="16">
        <f t="shared" si="5"/>
        <v>0</v>
      </c>
      <c r="X62" s="16" t="str">
        <f t="shared" si="6"/>
        <v>-</v>
      </c>
      <c r="Y62" s="16" t="str">
        <f t="shared" si="7"/>
        <v>-</v>
      </c>
      <c r="Z62" s="17" t="str">
        <f>IF(ISERROR(VLOOKUP(X62,TPP:TPPM,2)),"-",VLOOKUP(X62,TPP:TPPM,2))</f>
        <v>-</v>
      </c>
      <c r="AA62" s="17" t="str">
        <f>IF(ISERROR(VLOOKUP(Y62,TPP:PTPPM,3)),"-",VLOOKUP(Y62,TPP:PTPPM,3))</f>
        <v>-</v>
      </c>
      <c r="AB62" s="24"/>
      <c r="AC62" s="18" t="str">
        <f t="shared" si="8"/>
        <v>-</v>
      </c>
      <c r="AD62" s="19" t="str">
        <f t="shared" si="9"/>
        <v>-</v>
      </c>
      <c r="AE62" s="20" t="str">
        <f t="shared" si="10"/>
        <v>-</v>
      </c>
      <c r="AF62" s="21" t="str">
        <f t="shared" si="11"/>
        <v>-</v>
      </c>
      <c r="AH62" s="29">
        <v>63</v>
      </c>
      <c r="AI62" s="27">
        <v>142</v>
      </c>
      <c r="AJ62" s="125">
        <v>20000</v>
      </c>
      <c r="AK62" s="57"/>
      <c r="AL62" s="58"/>
      <c r="AM62" s="98"/>
      <c r="AQ62" s="34"/>
      <c r="AW62" s="35"/>
    </row>
    <row r="63" spans="2:49" ht="15" thickBot="1" x14ac:dyDescent="0.35">
      <c r="B63" s="22"/>
      <c r="C63" s="6"/>
      <c r="D63" s="8" t="str">
        <f t="shared" si="0"/>
        <v>N</v>
      </c>
      <c r="E63" s="8" t="str">
        <f t="shared" si="1"/>
        <v>Y</v>
      </c>
      <c r="F63" s="23"/>
      <c r="G63" s="140"/>
      <c r="H63" s="139"/>
      <c r="I63" s="141">
        <f t="shared" si="2"/>
        <v>0</v>
      </c>
      <c r="J63" s="139"/>
      <c r="K63" s="141">
        <f t="shared" si="3"/>
        <v>0</v>
      </c>
      <c r="L63" s="6"/>
      <c r="M63" s="16" t="str">
        <f>IF(ISERROR(VLOOKUP(L63,NEGL:NEGLP,2,FALSE)),"-",VLOOKUP(L63,NEGL:NEGLP,2,FALSE))</f>
        <v>-</v>
      </c>
      <c r="N63" s="16" t="str">
        <f>IF(ISERROR(VLOOKUP(L63,NEGL:PNEGLP,3,FALSE)),"-",VLOOKUP(L63,NEGL:PNEGLP,3,FALSE))</f>
        <v>-</v>
      </c>
      <c r="O63" s="6"/>
      <c r="P63" s="16" t="str">
        <f>IF(ISERROR(VLOOKUP(O63,LIK:LIKP,2,FALSE)),"-",VLOOKUP(O63,LIK:LIKP,2,FALSE))</f>
        <v>-</v>
      </c>
      <c r="Q63" s="16" t="str">
        <f>IF(ISERROR(VLOOKUP(O63,LIK:PLIKP,3,FALSE)),"-",VLOOKUP(O63,LIK:PLIKP,3,FALSE))</f>
        <v>-</v>
      </c>
      <c r="R63" s="6"/>
      <c r="S63" s="16" t="str">
        <f>IF(ISERROR(VLOOKUP(R63,SEVE:SEVEP,2,FALSE)),"-",VLOOKUP(R63,SEVE:SEVEP,2,FALSE))</f>
        <v>-</v>
      </c>
      <c r="T63" s="16" t="str">
        <f>IF(ISERROR(VLOOKUP(R63,SEVE:PSEVEP,3,FALSE)),"-",VLOOKUP(R63,SEVE:PSEVEP,3,FALSE))</f>
        <v>-</v>
      </c>
      <c r="U63" s="6"/>
      <c r="V63" s="16">
        <f t="shared" si="4"/>
        <v>0</v>
      </c>
      <c r="W63" s="16">
        <f t="shared" si="5"/>
        <v>0</v>
      </c>
      <c r="X63" s="16" t="str">
        <f t="shared" si="6"/>
        <v>-</v>
      </c>
      <c r="Y63" s="16" t="str">
        <f t="shared" si="7"/>
        <v>-</v>
      </c>
      <c r="Z63" s="17" t="str">
        <f>IF(ISERROR(VLOOKUP(X63,TPP:TPPM,2)),"-",VLOOKUP(X63,TPP:TPPM,2))</f>
        <v>-</v>
      </c>
      <c r="AA63" s="17" t="str">
        <f>IF(ISERROR(VLOOKUP(Y63,TPP:PTPPM,3)),"-",VLOOKUP(Y63,TPP:PTPPM,3))</f>
        <v>-</v>
      </c>
      <c r="AB63" s="24"/>
      <c r="AC63" s="18" t="str">
        <f t="shared" si="8"/>
        <v>-</v>
      </c>
      <c r="AD63" s="19" t="str">
        <f t="shared" si="9"/>
        <v>-</v>
      </c>
      <c r="AE63" s="20" t="str">
        <f t="shared" si="10"/>
        <v>-</v>
      </c>
      <c r="AF63" s="21" t="str">
        <f t="shared" si="11"/>
        <v>-</v>
      </c>
      <c r="AH63" s="29">
        <v>64</v>
      </c>
      <c r="AI63" s="27">
        <v>154</v>
      </c>
      <c r="AJ63" s="125">
        <v>25000</v>
      </c>
      <c r="AK63" s="58"/>
      <c r="AQ63" s="34"/>
    </row>
    <row r="64" spans="2:49" ht="15" thickBot="1" x14ac:dyDescent="0.35">
      <c r="B64" s="22"/>
      <c r="C64" s="6"/>
      <c r="D64" s="8" t="str">
        <f t="shared" si="0"/>
        <v>N</v>
      </c>
      <c r="E64" s="8" t="str">
        <f t="shared" si="1"/>
        <v>Y</v>
      </c>
      <c r="F64" s="23"/>
      <c r="G64" s="140"/>
      <c r="H64" s="139"/>
      <c r="I64" s="141">
        <f t="shared" si="2"/>
        <v>0</v>
      </c>
      <c r="J64" s="139"/>
      <c r="K64" s="141">
        <f t="shared" si="3"/>
        <v>0</v>
      </c>
      <c r="L64" s="6"/>
      <c r="M64" s="16" t="str">
        <f>IF(ISERROR(VLOOKUP(L64,NEGL:NEGLP,2,FALSE)),"-",VLOOKUP(L64,NEGL:NEGLP,2,FALSE))</f>
        <v>-</v>
      </c>
      <c r="N64" s="16" t="str">
        <f>IF(ISERROR(VLOOKUP(L64,NEGL:PNEGLP,3,FALSE)),"-",VLOOKUP(L64,NEGL:PNEGLP,3,FALSE))</f>
        <v>-</v>
      </c>
      <c r="O64" s="6"/>
      <c r="P64" s="16" t="str">
        <f>IF(ISERROR(VLOOKUP(O64,LIK:LIKP,2,FALSE)),"-",VLOOKUP(O64,LIK:LIKP,2,FALSE))</f>
        <v>-</v>
      </c>
      <c r="Q64" s="16" t="str">
        <f>IF(ISERROR(VLOOKUP(O64,LIK:PLIKP,3,FALSE)),"-",VLOOKUP(O64,LIK:PLIKP,3,FALSE))</f>
        <v>-</v>
      </c>
      <c r="R64" s="6"/>
      <c r="S64" s="16" t="str">
        <f>IF(ISERROR(VLOOKUP(R64,SEVE:SEVEP,2,FALSE)),"-",VLOOKUP(R64,SEVE:SEVEP,2,FALSE))</f>
        <v>-</v>
      </c>
      <c r="T64" s="16" t="str">
        <f>IF(ISERROR(VLOOKUP(R64,SEVE:PSEVEP,3,FALSE)),"-",VLOOKUP(R64,SEVE:PSEVEP,3,FALSE))</f>
        <v>-</v>
      </c>
      <c r="U64" s="6"/>
      <c r="V64" s="16">
        <f t="shared" si="4"/>
        <v>0</v>
      </c>
      <c r="W64" s="16">
        <f t="shared" si="5"/>
        <v>0</v>
      </c>
      <c r="X64" s="16" t="str">
        <f t="shared" si="6"/>
        <v>-</v>
      </c>
      <c r="Y64" s="16" t="str">
        <f t="shared" si="7"/>
        <v>-</v>
      </c>
      <c r="Z64" s="17" t="str">
        <f>IF(ISERROR(VLOOKUP(X64,TPP:TPPM,2)),"-",VLOOKUP(X64,TPP:TPPM,2))</f>
        <v>-</v>
      </c>
      <c r="AA64" s="17" t="str">
        <f>IF(ISERROR(VLOOKUP(Y64,TPP:PTPPM,3)),"-",VLOOKUP(Y64,TPP:PTPPM,3))</f>
        <v>-</v>
      </c>
      <c r="AB64" s="24"/>
      <c r="AC64" s="18" t="str">
        <f t="shared" si="8"/>
        <v>-</v>
      </c>
      <c r="AD64" s="19" t="str">
        <f t="shared" si="9"/>
        <v>-</v>
      </c>
      <c r="AE64" s="20" t="str">
        <f t="shared" si="10"/>
        <v>-</v>
      </c>
      <c r="AF64" s="21" t="str">
        <f t="shared" si="11"/>
        <v>-</v>
      </c>
      <c r="AH64" s="29">
        <v>65</v>
      </c>
      <c r="AI64" s="27">
        <v>167</v>
      </c>
      <c r="AJ64" s="125">
        <v>30000</v>
      </c>
      <c r="AK64" s="58"/>
      <c r="AQ64" s="34"/>
    </row>
    <row r="65" spans="2:43" ht="15" thickBot="1" x14ac:dyDescent="0.35">
      <c r="B65" s="22"/>
      <c r="C65" s="6"/>
      <c r="D65" s="8" t="str">
        <f t="shared" si="0"/>
        <v>N</v>
      </c>
      <c r="E65" s="8" t="str">
        <f t="shared" si="1"/>
        <v>Y</v>
      </c>
      <c r="F65" s="23"/>
      <c r="G65" s="140"/>
      <c r="H65" s="139"/>
      <c r="I65" s="141">
        <f t="shared" si="2"/>
        <v>0</v>
      </c>
      <c r="J65" s="139"/>
      <c r="K65" s="141">
        <f t="shared" si="3"/>
        <v>0</v>
      </c>
      <c r="L65" s="6"/>
      <c r="M65" s="16" t="str">
        <f>IF(ISERROR(VLOOKUP(L65,NEGL:NEGLP,2,FALSE)),"-",VLOOKUP(L65,NEGL:NEGLP,2,FALSE))</f>
        <v>-</v>
      </c>
      <c r="N65" s="16" t="str">
        <f>IF(ISERROR(VLOOKUP(L65,NEGL:PNEGLP,3,FALSE)),"-",VLOOKUP(L65,NEGL:PNEGLP,3,FALSE))</f>
        <v>-</v>
      </c>
      <c r="O65" s="6"/>
      <c r="P65" s="16" t="str">
        <f>IF(ISERROR(VLOOKUP(O65,LIK:LIKP,2,FALSE)),"-",VLOOKUP(O65,LIK:LIKP,2,FALSE))</f>
        <v>-</v>
      </c>
      <c r="Q65" s="16" t="str">
        <f>IF(ISERROR(VLOOKUP(O65,LIK:PLIKP,3,FALSE)),"-",VLOOKUP(O65,LIK:PLIKP,3,FALSE))</f>
        <v>-</v>
      </c>
      <c r="R65" s="6"/>
      <c r="S65" s="16" t="str">
        <f>IF(ISERROR(VLOOKUP(R65,SEVE:SEVEP,2,FALSE)),"-",VLOOKUP(R65,SEVE:SEVEP,2,FALSE))</f>
        <v>-</v>
      </c>
      <c r="T65" s="16" t="str">
        <f>IF(ISERROR(VLOOKUP(R65,SEVE:PSEVEP,3,FALSE)),"-",VLOOKUP(R65,SEVE:PSEVEP,3,FALSE))</f>
        <v>-</v>
      </c>
      <c r="U65" s="6"/>
      <c r="V65" s="16">
        <f t="shared" si="4"/>
        <v>0</v>
      </c>
      <c r="W65" s="16">
        <f t="shared" si="5"/>
        <v>0</v>
      </c>
      <c r="X65" s="16" t="str">
        <f t="shared" si="6"/>
        <v>-</v>
      </c>
      <c r="Y65" s="16" t="str">
        <f t="shared" si="7"/>
        <v>-</v>
      </c>
      <c r="Z65" s="17" t="str">
        <f>IF(ISERROR(VLOOKUP(X65,TPP:TPPM,2)),"-",VLOOKUP(X65,TPP:TPPM,2))</f>
        <v>-</v>
      </c>
      <c r="AA65" s="17" t="str">
        <f>IF(ISERROR(VLOOKUP(Y65,TPP:PTPPM,3)),"-",VLOOKUP(Y65,TPP:PTPPM,3))</f>
        <v>-</v>
      </c>
      <c r="AB65" s="24"/>
      <c r="AC65" s="18" t="str">
        <f t="shared" si="8"/>
        <v>-</v>
      </c>
      <c r="AD65" s="19" t="str">
        <f t="shared" si="9"/>
        <v>-</v>
      </c>
      <c r="AE65" s="20" t="str">
        <f t="shared" si="10"/>
        <v>-</v>
      </c>
      <c r="AF65" s="21" t="str">
        <f t="shared" si="11"/>
        <v>-</v>
      </c>
      <c r="AH65" s="29">
        <v>66</v>
      </c>
      <c r="AI65" s="27">
        <v>181</v>
      </c>
      <c r="AJ65" s="125">
        <v>35000</v>
      </c>
      <c r="AK65" s="58"/>
      <c r="AQ65" s="34"/>
    </row>
    <row r="66" spans="2:43" ht="15" thickBot="1" x14ac:dyDescent="0.35">
      <c r="B66" s="22"/>
      <c r="C66" s="6"/>
      <c r="D66" s="8" t="str">
        <f t="shared" si="0"/>
        <v>N</v>
      </c>
      <c r="E66" s="8" t="str">
        <f t="shared" si="1"/>
        <v>Y</v>
      </c>
      <c r="F66" s="23"/>
      <c r="G66" s="140"/>
      <c r="H66" s="139"/>
      <c r="I66" s="141">
        <f t="shared" si="2"/>
        <v>0</v>
      </c>
      <c r="J66" s="139"/>
      <c r="K66" s="141">
        <f t="shared" si="3"/>
        <v>0</v>
      </c>
      <c r="L66" s="6"/>
      <c r="M66" s="16" t="str">
        <f>IF(ISERROR(VLOOKUP(L66,NEGL:NEGLP,2,FALSE)),"-",VLOOKUP(L66,NEGL:NEGLP,2,FALSE))</f>
        <v>-</v>
      </c>
      <c r="N66" s="16" t="str">
        <f>IF(ISERROR(VLOOKUP(L66,NEGL:PNEGLP,3,FALSE)),"-",VLOOKUP(L66,NEGL:PNEGLP,3,FALSE))</f>
        <v>-</v>
      </c>
      <c r="O66" s="6"/>
      <c r="P66" s="16" t="str">
        <f>IF(ISERROR(VLOOKUP(O66,LIK:LIKP,2,FALSE)),"-",VLOOKUP(O66,LIK:LIKP,2,FALSE))</f>
        <v>-</v>
      </c>
      <c r="Q66" s="16" t="str">
        <f>IF(ISERROR(VLOOKUP(O66,LIK:PLIKP,3,FALSE)),"-",VLOOKUP(O66,LIK:PLIKP,3,FALSE))</f>
        <v>-</v>
      </c>
      <c r="R66" s="6"/>
      <c r="S66" s="16" t="str">
        <f>IF(ISERROR(VLOOKUP(R66,SEVE:SEVEP,2,FALSE)),"-",VLOOKUP(R66,SEVE:SEVEP,2,FALSE))</f>
        <v>-</v>
      </c>
      <c r="T66" s="16" t="str">
        <f>IF(ISERROR(VLOOKUP(R66,SEVE:PSEVEP,3,FALSE)),"-",VLOOKUP(R66,SEVE:PSEVEP,3,FALSE))</f>
        <v>-</v>
      </c>
      <c r="U66" s="6"/>
      <c r="V66" s="16">
        <f t="shared" si="4"/>
        <v>0</v>
      </c>
      <c r="W66" s="16">
        <f t="shared" si="5"/>
        <v>0</v>
      </c>
      <c r="X66" s="16" t="str">
        <f t="shared" si="6"/>
        <v>-</v>
      </c>
      <c r="Y66" s="16" t="str">
        <f t="shared" si="7"/>
        <v>-</v>
      </c>
      <c r="Z66" s="17" t="str">
        <f>IF(ISERROR(VLOOKUP(X66,TPP:TPPM,2)),"-",VLOOKUP(X66,TPP:TPPM,2))</f>
        <v>-</v>
      </c>
      <c r="AA66" s="17" t="str">
        <f>IF(ISERROR(VLOOKUP(Y66,TPP:PTPPM,3)),"-",VLOOKUP(Y66,TPP:PTPPM,3))</f>
        <v>-</v>
      </c>
      <c r="AB66" s="24"/>
      <c r="AC66" s="18" t="str">
        <f t="shared" si="8"/>
        <v>-</v>
      </c>
      <c r="AD66" s="19" t="str">
        <f t="shared" si="9"/>
        <v>-</v>
      </c>
      <c r="AE66" s="20" t="str">
        <f t="shared" si="10"/>
        <v>-</v>
      </c>
      <c r="AF66" s="21" t="str">
        <f t="shared" si="11"/>
        <v>-</v>
      </c>
      <c r="AH66" s="29">
        <v>67</v>
      </c>
      <c r="AI66" s="27">
        <v>196</v>
      </c>
      <c r="AJ66" s="125">
        <v>40000</v>
      </c>
      <c r="AK66" s="58"/>
      <c r="AQ66" s="34"/>
    </row>
    <row r="67" spans="2:43" ht="15" thickBot="1" x14ac:dyDescent="0.35">
      <c r="B67" s="22"/>
      <c r="C67" s="6"/>
      <c r="D67" s="8" t="str">
        <f t="shared" si="0"/>
        <v>N</v>
      </c>
      <c r="E67" s="8" t="str">
        <f t="shared" si="1"/>
        <v>Y</v>
      </c>
      <c r="F67" s="23"/>
      <c r="G67" s="140"/>
      <c r="H67" s="139"/>
      <c r="I67" s="141">
        <f t="shared" si="2"/>
        <v>0</v>
      </c>
      <c r="J67" s="139"/>
      <c r="K67" s="141">
        <f t="shared" si="3"/>
        <v>0</v>
      </c>
      <c r="L67" s="6"/>
      <c r="M67" s="16" t="str">
        <f>IF(ISERROR(VLOOKUP(L67,NEGL:NEGLP,2,FALSE)),"-",VLOOKUP(L67,NEGL:NEGLP,2,FALSE))</f>
        <v>-</v>
      </c>
      <c r="N67" s="16" t="str">
        <f>IF(ISERROR(VLOOKUP(L67,NEGL:PNEGLP,3,FALSE)),"-",VLOOKUP(L67,NEGL:PNEGLP,3,FALSE))</f>
        <v>-</v>
      </c>
      <c r="O67" s="6"/>
      <c r="P67" s="16" t="str">
        <f>IF(ISERROR(VLOOKUP(O67,LIK:LIKP,2,FALSE)),"-",VLOOKUP(O67,LIK:LIKP,2,FALSE))</f>
        <v>-</v>
      </c>
      <c r="Q67" s="16" t="str">
        <f>IF(ISERROR(VLOOKUP(O67,LIK:PLIKP,3,FALSE)),"-",VLOOKUP(O67,LIK:PLIKP,3,FALSE))</f>
        <v>-</v>
      </c>
      <c r="R67" s="6"/>
      <c r="S67" s="16" t="str">
        <f>IF(ISERROR(VLOOKUP(R67,SEVE:SEVEP,2,FALSE)),"-",VLOOKUP(R67,SEVE:SEVEP,2,FALSE))</f>
        <v>-</v>
      </c>
      <c r="T67" s="16" t="str">
        <f>IF(ISERROR(VLOOKUP(R67,SEVE:PSEVEP,3,FALSE)),"-",VLOOKUP(R67,SEVE:PSEVEP,3,FALSE))</f>
        <v>-</v>
      </c>
      <c r="U67" s="6"/>
      <c r="V67" s="16">
        <f t="shared" si="4"/>
        <v>0</v>
      </c>
      <c r="W67" s="16">
        <f t="shared" si="5"/>
        <v>0</v>
      </c>
      <c r="X67" s="16" t="str">
        <f t="shared" si="6"/>
        <v>-</v>
      </c>
      <c r="Y67" s="16" t="str">
        <f t="shared" si="7"/>
        <v>-</v>
      </c>
      <c r="Z67" s="17" t="str">
        <f>IF(ISERROR(VLOOKUP(X67,TPP:TPPM,2)),"-",VLOOKUP(X67,TPP:TPPM,2))</f>
        <v>-</v>
      </c>
      <c r="AA67" s="17" t="str">
        <f>IF(ISERROR(VLOOKUP(Y67,TPP:PTPPM,3)),"-",VLOOKUP(Y67,TPP:PTPPM,3))</f>
        <v>-</v>
      </c>
      <c r="AB67" s="24"/>
      <c r="AC67" s="18" t="str">
        <f t="shared" si="8"/>
        <v>-</v>
      </c>
      <c r="AD67" s="19" t="str">
        <f t="shared" si="9"/>
        <v>-</v>
      </c>
      <c r="AE67" s="20" t="str">
        <f t="shared" si="10"/>
        <v>-</v>
      </c>
      <c r="AF67" s="21" t="str">
        <f t="shared" si="11"/>
        <v>-</v>
      </c>
      <c r="AH67" s="29">
        <v>68</v>
      </c>
      <c r="AI67" s="27">
        <v>212</v>
      </c>
      <c r="AJ67" s="125">
        <v>45000</v>
      </c>
      <c r="AK67" s="58"/>
      <c r="AQ67" s="34"/>
    </row>
    <row r="68" spans="2:43" ht="15" thickBot="1" x14ac:dyDescent="0.35">
      <c r="B68" s="22"/>
      <c r="C68" s="6"/>
      <c r="D68" s="8" t="str">
        <f t="shared" si="0"/>
        <v>N</v>
      </c>
      <c r="E68" s="8" t="str">
        <f t="shared" si="1"/>
        <v>Y</v>
      </c>
      <c r="F68" s="23"/>
      <c r="G68" s="140"/>
      <c r="H68" s="139"/>
      <c r="I68" s="141">
        <f t="shared" si="2"/>
        <v>0</v>
      </c>
      <c r="J68" s="139"/>
      <c r="K68" s="141">
        <f t="shared" si="3"/>
        <v>0</v>
      </c>
      <c r="L68" s="6"/>
      <c r="M68" s="16" t="str">
        <f>IF(ISERROR(VLOOKUP(L68,NEGL:NEGLP,2,FALSE)),"-",VLOOKUP(L68,NEGL:NEGLP,2,FALSE))</f>
        <v>-</v>
      </c>
      <c r="N68" s="16" t="str">
        <f>IF(ISERROR(VLOOKUP(L68,NEGL:PNEGLP,3,FALSE)),"-",VLOOKUP(L68,NEGL:PNEGLP,3,FALSE))</f>
        <v>-</v>
      </c>
      <c r="O68" s="6"/>
      <c r="P68" s="16" t="str">
        <f>IF(ISERROR(VLOOKUP(O68,LIK:LIKP,2,FALSE)),"-",VLOOKUP(O68,LIK:LIKP,2,FALSE))</f>
        <v>-</v>
      </c>
      <c r="Q68" s="16" t="str">
        <f>IF(ISERROR(VLOOKUP(O68,LIK:PLIKP,3,FALSE)),"-",VLOOKUP(O68,LIK:PLIKP,3,FALSE))</f>
        <v>-</v>
      </c>
      <c r="R68" s="6"/>
      <c r="S68" s="16" t="str">
        <f>IF(ISERROR(VLOOKUP(R68,SEVE:SEVEP,2,FALSE)),"-",VLOOKUP(R68,SEVE:SEVEP,2,FALSE))</f>
        <v>-</v>
      </c>
      <c r="T68" s="16" t="str">
        <f>IF(ISERROR(VLOOKUP(R68,SEVE:PSEVEP,3,FALSE)),"-",VLOOKUP(R68,SEVE:PSEVEP,3,FALSE))</f>
        <v>-</v>
      </c>
      <c r="U68" s="6"/>
      <c r="V68" s="16">
        <f t="shared" si="4"/>
        <v>0</v>
      </c>
      <c r="W68" s="16">
        <f t="shared" si="5"/>
        <v>0</v>
      </c>
      <c r="X68" s="16" t="str">
        <f t="shared" si="6"/>
        <v>-</v>
      </c>
      <c r="Y68" s="16" t="str">
        <f t="shared" si="7"/>
        <v>-</v>
      </c>
      <c r="Z68" s="17" t="str">
        <f>IF(ISERROR(VLOOKUP(X68,TPP:TPPM,2)),"-",VLOOKUP(X68,TPP:TPPM,2))</f>
        <v>-</v>
      </c>
      <c r="AA68" s="17" t="str">
        <f>IF(ISERROR(VLOOKUP(Y68,TPP:PTPPM,3)),"-",VLOOKUP(Y68,TPP:PTPPM,3))</f>
        <v>-</v>
      </c>
      <c r="AB68" s="24"/>
      <c r="AC68" s="18" t="str">
        <f t="shared" si="8"/>
        <v>-</v>
      </c>
      <c r="AD68" s="19" t="str">
        <f t="shared" si="9"/>
        <v>-</v>
      </c>
      <c r="AE68" s="20" t="str">
        <f t="shared" si="10"/>
        <v>-</v>
      </c>
      <c r="AF68" s="21" t="str">
        <f t="shared" si="11"/>
        <v>-</v>
      </c>
      <c r="AH68" s="29">
        <v>69</v>
      </c>
      <c r="AI68" s="27">
        <v>230</v>
      </c>
      <c r="AJ68" s="125">
        <v>50000</v>
      </c>
      <c r="AK68" s="58"/>
      <c r="AQ68" s="34"/>
    </row>
    <row r="69" spans="2:43" ht="15" thickBot="1" x14ac:dyDescent="0.35">
      <c r="B69" s="22"/>
      <c r="C69" s="6"/>
      <c r="D69" s="8" t="str">
        <f t="shared" ref="D69:D83" si="20">IF(AND(O69=$BA$6,R69=$BE$5),"Y",IF(AND(O69=$BA$6,R69=$BE$6),"Y",IF(AND(O69=$BA$6,R69=$BE$7),"Y",IF(AND(O69=$BA$7,R69=$BE$5),"Y",IF(AND(O69=$BA$7,R69=$BE$6),"Y",IF(AND(O69=$BA$7,R69=$BE$7),"Y",IF(AND(O69=$BA$8,R69=$BE$5),"Y",IF(AND(O69=$BA$8,R69=$BE$6),"Y",IF(AND(O69=$BA$8,R69=$BE$7),"Y","N")))))))))</f>
        <v>N</v>
      </c>
      <c r="E69" s="8" t="str">
        <f t="shared" ref="E69:E83" si="21">IF(AND(Q69&gt;13,T69&gt;4),"Y","N")</f>
        <v>Y</v>
      </c>
      <c r="F69" s="23"/>
      <c r="G69" s="140"/>
      <c r="H69" s="139"/>
      <c r="I69" s="141">
        <f t="shared" si="2"/>
        <v>0</v>
      </c>
      <c r="J69" s="139"/>
      <c r="K69" s="141">
        <f t="shared" si="3"/>
        <v>0</v>
      </c>
      <c r="L69" s="6"/>
      <c r="M69" s="16" t="str">
        <f>IF(ISERROR(VLOOKUP(L69,NEGL:NEGLP,2,FALSE)),"-",VLOOKUP(L69,NEGL:NEGLP,2,FALSE))</f>
        <v>-</v>
      </c>
      <c r="N69" s="16" t="str">
        <f>IF(ISERROR(VLOOKUP(L69,NEGL:PNEGLP,3,FALSE)),"-",VLOOKUP(L69,NEGL:PNEGLP,3,FALSE))</f>
        <v>-</v>
      </c>
      <c r="O69" s="6"/>
      <c r="P69" s="16" t="str">
        <f>IF(ISERROR(VLOOKUP(O69,LIK:LIKP,2,FALSE)),"-",VLOOKUP(O69,LIK:LIKP,2,FALSE))</f>
        <v>-</v>
      </c>
      <c r="Q69" s="16" t="str">
        <f>IF(ISERROR(VLOOKUP(O69,LIK:PLIKP,3,FALSE)),"-",VLOOKUP(O69,LIK:PLIKP,3,FALSE))</f>
        <v>-</v>
      </c>
      <c r="R69" s="6"/>
      <c r="S69" s="16" t="str">
        <f>IF(ISERROR(VLOOKUP(R69,SEVE:SEVEP,2,FALSE)),"-",VLOOKUP(R69,SEVE:SEVEP,2,FALSE))</f>
        <v>-</v>
      </c>
      <c r="T69" s="16" t="str">
        <f>IF(ISERROR(VLOOKUP(R69,SEVE:PSEVEP,3,FALSE)),"-",VLOOKUP(R69,SEVE:PSEVEP,3,FALSE))</f>
        <v>-</v>
      </c>
      <c r="U69" s="6"/>
      <c r="V69" s="16">
        <f t="shared" si="4"/>
        <v>0</v>
      </c>
      <c r="W69" s="16">
        <f t="shared" si="5"/>
        <v>0</v>
      </c>
      <c r="X69" s="16" t="str">
        <f t="shared" ref="X69:X83" si="22">IF(ISERROR(H69+J69+M69+P69+S69+V69+$G$1+$G$2),"-",H69+J69+M69+P69+S69+V69+$G$1+$G$2)</f>
        <v>-</v>
      </c>
      <c r="Y69" s="16" t="str">
        <f t="shared" ref="Y69:Y83" si="23">IF(ISERROR(I69+K69+N69+Q69+T69+W69+$H$1+$H$2),"-",I69+K69+N69+Q69+T69+W69+$H$1+$H$2)</f>
        <v>-</v>
      </c>
      <c r="Z69" s="17" t="str">
        <f>IF(ISERROR(VLOOKUP(X69,TPP:TPPM,2)),"-",VLOOKUP(X69,TPP:TPPM,2))</f>
        <v>-</v>
      </c>
      <c r="AA69" s="17" t="str">
        <f>IF(ISERROR(VLOOKUP(Y69,TPP:PTPPM,3)),"-",VLOOKUP(Y69,TPP:PTPPM,3))</f>
        <v>-</v>
      </c>
      <c r="AB69" s="24"/>
      <c r="AC69" s="18" t="str">
        <f t="shared" ref="AC69:AC83" si="24">IF(ISERROR(Z69*AB69),"-",Z69*AB69)</f>
        <v>-</v>
      </c>
      <c r="AD69" s="19" t="str">
        <f t="shared" ref="AD69:AD83" si="25">IF(ISERROR(AA69*AB69),"-",AA69*AB69)</f>
        <v>-</v>
      </c>
      <c r="AE69" s="20" t="str">
        <f t="shared" ref="AE69:AE83" si="26">IF(ISERROR(Z69-AC69),"-",(ROUNDDOWN(Z69-AC69,0)))</f>
        <v>-</v>
      </c>
      <c r="AF69" s="21" t="str">
        <f t="shared" ref="AF69:AF83" si="27">IF(ISERROR(AA69-AD69),"-",(ROUNDDOWN(AA69-AD69,0)))</f>
        <v>-</v>
      </c>
      <c r="AH69" s="29">
        <v>70</v>
      </c>
      <c r="AI69" s="27">
        <v>249</v>
      </c>
      <c r="AJ69" s="125">
        <v>55000</v>
      </c>
      <c r="AK69" s="58"/>
      <c r="AQ69" s="34"/>
    </row>
    <row r="70" spans="2:43" ht="15" thickBot="1" x14ac:dyDescent="0.35">
      <c r="B70" s="22"/>
      <c r="C70" s="6"/>
      <c r="D70" s="8" t="str">
        <f t="shared" si="20"/>
        <v>N</v>
      </c>
      <c r="E70" s="8" t="str">
        <f t="shared" si="21"/>
        <v>Y</v>
      </c>
      <c r="F70" s="23"/>
      <c r="G70" s="140"/>
      <c r="H70" s="139"/>
      <c r="I70" s="141">
        <f t="shared" si="2"/>
        <v>0</v>
      </c>
      <c r="J70" s="139"/>
      <c r="K70" s="141">
        <f t="shared" si="3"/>
        <v>0</v>
      </c>
      <c r="L70" s="6"/>
      <c r="M70" s="16" t="str">
        <f>IF(ISERROR(VLOOKUP(L70,NEGL:NEGLP,2,FALSE)),"-",VLOOKUP(L70,NEGL:NEGLP,2,FALSE))</f>
        <v>-</v>
      </c>
      <c r="N70" s="16" t="str">
        <f>IF(ISERROR(VLOOKUP(L70,NEGL:PNEGLP,3,FALSE)),"-",VLOOKUP(L70,NEGL:PNEGLP,3,FALSE))</f>
        <v>-</v>
      </c>
      <c r="O70" s="6"/>
      <c r="P70" s="16" t="str">
        <f>IF(ISERROR(VLOOKUP(O70,LIK:LIKP,2,FALSE)),"-",VLOOKUP(O70,LIK:LIKP,2,FALSE))</f>
        <v>-</v>
      </c>
      <c r="Q70" s="16" t="str">
        <f>IF(ISERROR(VLOOKUP(O70,LIK:PLIKP,3,FALSE)),"-",VLOOKUP(O70,LIK:PLIKP,3,FALSE))</f>
        <v>-</v>
      </c>
      <c r="R70" s="6"/>
      <c r="S70" s="16" t="str">
        <f>IF(ISERROR(VLOOKUP(R70,SEVE:SEVEP,2,FALSE)),"-",VLOOKUP(R70,SEVE:SEVEP,2,FALSE))</f>
        <v>-</v>
      </c>
      <c r="T70" s="16" t="str">
        <f>IF(ISERROR(VLOOKUP(R70,SEVE:PSEVEP,3,FALSE)),"-",VLOOKUP(R70,SEVE:PSEVEP,3,FALSE))</f>
        <v>-</v>
      </c>
      <c r="U70" s="6"/>
      <c r="V70" s="16">
        <f t="shared" si="4"/>
        <v>0</v>
      </c>
      <c r="W70" s="16">
        <f t="shared" si="5"/>
        <v>0</v>
      </c>
      <c r="X70" s="16" t="str">
        <f t="shared" si="22"/>
        <v>-</v>
      </c>
      <c r="Y70" s="16" t="str">
        <f t="shared" si="23"/>
        <v>-</v>
      </c>
      <c r="Z70" s="17" t="str">
        <f>IF(ISERROR(VLOOKUP(X70,TPP:TPPM,2)),"-",VLOOKUP(X70,TPP:TPPM,2))</f>
        <v>-</v>
      </c>
      <c r="AA70" s="17" t="str">
        <f>IF(ISERROR(VLOOKUP(Y70,TPP:PTPPM,3)),"-",VLOOKUP(Y70,TPP:PTPPM,3))</f>
        <v>-</v>
      </c>
      <c r="AB70" s="24"/>
      <c r="AC70" s="18" t="str">
        <f t="shared" si="24"/>
        <v>-</v>
      </c>
      <c r="AD70" s="19" t="str">
        <f t="shared" si="25"/>
        <v>-</v>
      </c>
      <c r="AE70" s="20" t="str">
        <f t="shared" si="26"/>
        <v>-</v>
      </c>
      <c r="AF70" s="21" t="str">
        <f t="shared" si="27"/>
        <v>-</v>
      </c>
      <c r="AH70" s="29">
        <v>71</v>
      </c>
      <c r="AI70" s="27">
        <v>270</v>
      </c>
      <c r="AJ70" s="125">
        <v>60000</v>
      </c>
      <c r="AQ70" s="34"/>
    </row>
    <row r="71" spans="2:43" ht="15" thickBot="1" x14ac:dyDescent="0.35">
      <c r="B71" s="22"/>
      <c r="C71" s="6"/>
      <c r="D71" s="8" t="str">
        <f t="shared" si="20"/>
        <v>N</v>
      </c>
      <c r="E71" s="8" t="str">
        <f t="shared" si="21"/>
        <v>Y</v>
      </c>
      <c r="F71" s="23"/>
      <c r="G71" s="140"/>
      <c r="H71" s="139"/>
      <c r="I71" s="141">
        <f t="shared" si="2"/>
        <v>0</v>
      </c>
      <c r="J71" s="139"/>
      <c r="K71" s="141">
        <f t="shared" si="3"/>
        <v>0</v>
      </c>
      <c r="L71" s="6"/>
      <c r="M71" s="16" t="str">
        <f>IF(ISERROR(VLOOKUP(L71,NEGL:NEGLP,2,FALSE)),"-",VLOOKUP(L71,NEGL:NEGLP,2,FALSE))</f>
        <v>-</v>
      </c>
      <c r="N71" s="16" t="str">
        <f>IF(ISERROR(VLOOKUP(L71,NEGL:PNEGLP,3,FALSE)),"-",VLOOKUP(L71,NEGL:PNEGLP,3,FALSE))</f>
        <v>-</v>
      </c>
      <c r="O71" s="6"/>
      <c r="P71" s="16" t="str">
        <f>IF(ISERROR(VLOOKUP(O71,LIK:LIKP,2,FALSE)),"-",VLOOKUP(O71,LIK:LIKP,2,FALSE))</f>
        <v>-</v>
      </c>
      <c r="Q71" s="16" t="str">
        <f>IF(ISERROR(VLOOKUP(O71,LIK:PLIKP,3,FALSE)),"-",VLOOKUP(O71,LIK:PLIKP,3,FALSE))</f>
        <v>-</v>
      </c>
      <c r="R71" s="6"/>
      <c r="S71" s="16" t="str">
        <f>IF(ISERROR(VLOOKUP(R71,SEVE:SEVEP,2,FALSE)),"-",VLOOKUP(R71,SEVE:SEVEP,2,FALSE))</f>
        <v>-</v>
      </c>
      <c r="T71" s="16" t="str">
        <f>IF(ISERROR(VLOOKUP(R71,SEVE:PSEVEP,3,FALSE)),"-",VLOOKUP(R71,SEVE:PSEVEP,3,FALSE))</f>
        <v>-</v>
      </c>
      <c r="U71" s="6"/>
      <c r="V71" s="16">
        <f t="shared" si="4"/>
        <v>0</v>
      </c>
      <c r="W71" s="16">
        <f t="shared" si="5"/>
        <v>0</v>
      </c>
      <c r="X71" s="16" t="str">
        <f t="shared" si="22"/>
        <v>-</v>
      </c>
      <c r="Y71" s="16" t="str">
        <f t="shared" si="23"/>
        <v>-</v>
      </c>
      <c r="Z71" s="17" t="str">
        <f>IF(ISERROR(VLOOKUP(X71,TPP:TPPM,2)),"-",VLOOKUP(X71,TPP:TPPM,2))</f>
        <v>-</v>
      </c>
      <c r="AA71" s="17" t="str">
        <f>IF(ISERROR(VLOOKUP(Y71,TPP:PTPPM,3)),"-",VLOOKUP(Y71,TPP:PTPPM,3))</f>
        <v>-</v>
      </c>
      <c r="AB71" s="24"/>
      <c r="AC71" s="18" t="str">
        <f t="shared" si="24"/>
        <v>-</v>
      </c>
      <c r="AD71" s="19" t="str">
        <f t="shared" si="25"/>
        <v>-</v>
      </c>
      <c r="AE71" s="20" t="str">
        <f t="shared" si="26"/>
        <v>-</v>
      </c>
      <c r="AF71" s="21" t="str">
        <f t="shared" si="27"/>
        <v>-</v>
      </c>
      <c r="AH71" s="29">
        <v>72</v>
      </c>
      <c r="AI71" s="27">
        <v>293</v>
      </c>
      <c r="AJ71" s="125">
        <v>65000</v>
      </c>
      <c r="AQ71" s="34"/>
    </row>
    <row r="72" spans="2:43" ht="15" thickBot="1" x14ac:dyDescent="0.35">
      <c r="B72" s="22"/>
      <c r="C72" s="6"/>
      <c r="D72" s="8" t="str">
        <f t="shared" si="20"/>
        <v>N</v>
      </c>
      <c r="E72" s="8" t="str">
        <f t="shared" si="21"/>
        <v>Y</v>
      </c>
      <c r="F72" s="23"/>
      <c r="G72" s="140"/>
      <c r="H72" s="139"/>
      <c r="I72" s="141">
        <f t="shared" si="2"/>
        <v>0</v>
      </c>
      <c r="J72" s="139"/>
      <c r="K72" s="141">
        <f t="shared" si="3"/>
        <v>0</v>
      </c>
      <c r="L72" s="6"/>
      <c r="M72" s="16" t="str">
        <f>IF(ISERROR(VLOOKUP(L72,NEGL:NEGLP,2,FALSE)),"-",VLOOKUP(L72,NEGL:NEGLP,2,FALSE))</f>
        <v>-</v>
      </c>
      <c r="N72" s="16" t="str">
        <f>IF(ISERROR(VLOOKUP(L72,NEGL:PNEGLP,3,FALSE)),"-",VLOOKUP(L72,NEGL:PNEGLP,3,FALSE))</f>
        <v>-</v>
      </c>
      <c r="O72" s="6"/>
      <c r="P72" s="16" t="str">
        <f>IF(ISERROR(VLOOKUP(O72,LIK:LIKP,2,FALSE)),"-",VLOOKUP(O72,LIK:LIKP,2,FALSE))</f>
        <v>-</v>
      </c>
      <c r="Q72" s="16" t="str">
        <f>IF(ISERROR(VLOOKUP(O72,LIK:PLIKP,3,FALSE)),"-",VLOOKUP(O72,LIK:PLIKP,3,FALSE))</f>
        <v>-</v>
      </c>
      <c r="R72" s="6"/>
      <c r="S72" s="16" t="str">
        <f>IF(ISERROR(VLOOKUP(R72,SEVE:SEVEP,2,FALSE)),"-",VLOOKUP(R72,SEVE:SEVEP,2,FALSE))</f>
        <v>-</v>
      </c>
      <c r="T72" s="16" t="str">
        <f>IF(ISERROR(VLOOKUP(R72,SEVE:PSEVEP,3,FALSE)),"-",VLOOKUP(R72,SEVE:PSEVEP,3,FALSE))</f>
        <v>-</v>
      </c>
      <c r="U72" s="6"/>
      <c r="V72" s="16">
        <f t="shared" si="4"/>
        <v>0</v>
      </c>
      <c r="W72" s="16">
        <f t="shared" si="5"/>
        <v>0</v>
      </c>
      <c r="X72" s="16" t="str">
        <f t="shared" si="22"/>
        <v>-</v>
      </c>
      <c r="Y72" s="16" t="str">
        <f t="shared" si="23"/>
        <v>-</v>
      </c>
      <c r="Z72" s="17" t="str">
        <f>IF(ISERROR(VLOOKUP(X72,TPP:TPPM,2)),"-",VLOOKUP(X72,TPP:TPPM,2))</f>
        <v>-</v>
      </c>
      <c r="AA72" s="17" t="str">
        <f>IF(ISERROR(VLOOKUP(Y72,TPP:PTPPM,3)),"-",VLOOKUP(Y72,TPP:PTPPM,3))</f>
        <v>-</v>
      </c>
      <c r="AB72" s="24"/>
      <c r="AC72" s="18" t="str">
        <f t="shared" si="24"/>
        <v>-</v>
      </c>
      <c r="AD72" s="19" t="str">
        <f t="shared" si="25"/>
        <v>-</v>
      </c>
      <c r="AE72" s="20" t="str">
        <f t="shared" si="26"/>
        <v>-</v>
      </c>
      <c r="AF72" s="21" t="str">
        <f t="shared" si="27"/>
        <v>-</v>
      </c>
      <c r="AH72" s="29">
        <v>73</v>
      </c>
      <c r="AI72" s="27">
        <v>317</v>
      </c>
      <c r="AJ72" s="125">
        <v>70000</v>
      </c>
      <c r="AQ72" s="34"/>
    </row>
    <row r="73" spans="2:43" ht="15" thickBot="1" x14ac:dyDescent="0.35">
      <c r="B73" s="22"/>
      <c r="C73" s="6"/>
      <c r="D73" s="8" t="str">
        <f t="shared" si="20"/>
        <v>N</v>
      </c>
      <c r="E73" s="8" t="str">
        <f t="shared" si="21"/>
        <v>Y</v>
      </c>
      <c r="F73" s="23"/>
      <c r="G73" s="140"/>
      <c r="H73" s="139"/>
      <c r="I73" s="141">
        <f t="shared" si="2"/>
        <v>0</v>
      </c>
      <c r="J73" s="139"/>
      <c r="K73" s="141">
        <f t="shared" si="3"/>
        <v>0</v>
      </c>
      <c r="L73" s="6"/>
      <c r="M73" s="16" t="str">
        <f>IF(ISERROR(VLOOKUP(L73,NEGL:NEGLP,2,FALSE)),"-",VLOOKUP(L73,NEGL:NEGLP,2,FALSE))</f>
        <v>-</v>
      </c>
      <c r="N73" s="16" t="str">
        <f>IF(ISERROR(VLOOKUP(L73,NEGL:PNEGLP,3,FALSE)),"-",VLOOKUP(L73,NEGL:PNEGLP,3,FALSE))</f>
        <v>-</v>
      </c>
      <c r="O73" s="6"/>
      <c r="P73" s="16" t="str">
        <f>IF(ISERROR(VLOOKUP(O73,LIK:LIKP,2,FALSE)),"-",VLOOKUP(O73,LIK:LIKP,2,FALSE))</f>
        <v>-</v>
      </c>
      <c r="Q73" s="16" t="str">
        <f>IF(ISERROR(VLOOKUP(O73,LIK:PLIKP,3,FALSE)),"-",VLOOKUP(O73,LIK:PLIKP,3,FALSE))</f>
        <v>-</v>
      </c>
      <c r="R73" s="6"/>
      <c r="S73" s="16" t="str">
        <f>IF(ISERROR(VLOOKUP(R73,SEVE:SEVEP,2,FALSE)),"-",VLOOKUP(R73,SEVE:SEVEP,2,FALSE))</f>
        <v>-</v>
      </c>
      <c r="T73" s="16" t="str">
        <f>IF(ISERROR(VLOOKUP(R73,SEVE:PSEVEP,3,FALSE)),"-",VLOOKUP(R73,SEVE:PSEVEP,3,FALSE))</f>
        <v>-</v>
      </c>
      <c r="U73" s="6"/>
      <c r="V73" s="16">
        <f t="shared" si="4"/>
        <v>0</v>
      </c>
      <c r="W73" s="16">
        <f t="shared" si="5"/>
        <v>0</v>
      </c>
      <c r="X73" s="16" t="str">
        <f t="shared" si="22"/>
        <v>-</v>
      </c>
      <c r="Y73" s="16" t="str">
        <f t="shared" si="23"/>
        <v>-</v>
      </c>
      <c r="Z73" s="17" t="str">
        <f>IF(ISERROR(VLOOKUP(X73,TPP:TPPM,2)),"-",VLOOKUP(X73,TPP:TPPM,2))</f>
        <v>-</v>
      </c>
      <c r="AA73" s="17" t="str">
        <f>IF(ISERROR(VLOOKUP(Y73,TPP:PTPPM,3)),"-",VLOOKUP(Y73,TPP:PTPPM,3))</f>
        <v>-</v>
      </c>
      <c r="AB73" s="24"/>
      <c r="AC73" s="18" t="str">
        <f t="shared" si="24"/>
        <v>-</v>
      </c>
      <c r="AD73" s="19" t="str">
        <f t="shared" si="25"/>
        <v>-</v>
      </c>
      <c r="AE73" s="20" t="str">
        <f t="shared" si="26"/>
        <v>-</v>
      </c>
      <c r="AF73" s="21" t="str">
        <f t="shared" si="27"/>
        <v>-</v>
      </c>
      <c r="AH73" s="29">
        <v>74</v>
      </c>
      <c r="AI73" s="27">
        <v>343</v>
      </c>
      <c r="AJ73" s="125">
        <v>70000</v>
      </c>
      <c r="AQ73" s="34"/>
    </row>
    <row r="74" spans="2:43" ht="15" thickBot="1" x14ac:dyDescent="0.35">
      <c r="B74" s="22"/>
      <c r="C74" s="6"/>
      <c r="D74" s="8" t="str">
        <f t="shared" si="20"/>
        <v>N</v>
      </c>
      <c r="E74" s="8" t="str">
        <f t="shared" si="21"/>
        <v>Y</v>
      </c>
      <c r="F74" s="23"/>
      <c r="G74" s="140"/>
      <c r="H74" s="139"/>
      <c r="I74" s="141">
        <f t="shared" si="2"/>
        <v>0</v>
      </c>
      <c r="J74" s="139"/>
      <c r="K74" s="141">
        <f t="shared" si="3"/>
        <v>0</v>
      </c>
      <c r="L74" s="6"/>
      <c r="M74" s="16" t="str">
        <f>IF(ISERROR(VLOOKUP(L74,NEGL:NEGLP,2,FALSE)),"-",VLOOKUP(L74,NEGL:NEGLP,2,FALSE))</f>
        <v>-</v>
      </c>
      <c r="N74" s="16" t="str">
        <f>IF(ISERROR(VLOOKUP(L74,NEGL:PNEGLP,3,FALSE)),"-",VLOOKUP(L74,NEGL:PNEGLP,3,FALSE))</f>
        <v>-</v>
      </c>
      <c r="O74" s="6"/>
      <c r="P74" s="16" t="str">
        <f>IF(ISERROR(VLOOKUP(O74,LIK:LIKP,2,FALSE)),"-",VLOOKUP(O74,LIK:LIKP,2,FALSE))</f>
        <v>-</v>
      </c>
      <c r="Q74" s="16" t="str">
        <f>IF(ISERROR(VLOOKUP(O74,LIK:PLIKP,3,FALSE)),"-",VLOOKUP(O74,LIK:PLIKP,3,FALSE))</f>
        <v>-</v>
      </c>
      <c r="R74" s="6"/>
      <c r="S74" s="16" t="str">
        <f>IF(ISERROR(VLOOKUP(R74,SEVE:SEVEP,2,FALSE)),"-",VLOOKUP(R74,SEVE:SEVEP,2,FALSE))</f>
        <v>-</v>
      </c>
      <c r="T74" s="16" t="str">
        <f>IF(ISERROR(VLOOKUP(R74,SEVE:PSEVEP,3,FALSE)),"-",VLOOKUP(R74,SEVE:PSEVEP,3,FALSE))</f>
        <v>-</v>
      </c>
      <c r="U74" s="6"/>
      <c r="V74" s="16">
        <f t="shared" si="4"/>
        <v>0</v>
      </c>
      <c r="W74" s="16">
        <f t="shared" si="5"/>
        <v>0</v>
      </c>
      <c r="X74" s="16" t="str">
        <f t="shared" si="22"/>
        <v>-</v>
      </c>
      <c r="Y74" s="16" t="str">
        <f t="shared" si="23"/>
        <v>-</v>
      </c>
      <c r="Z74" s="17" t="str">
        <f>IF(ISERROR(VLOOKUP(X74,TPP:TPPM,2)),"-",VLOOKUP(X74,TPP:TPPM,2))</f>
        <v>-</v>
      </c>
      <c r="AA74" s="17" t="str">
        <f>IF(ISERROR(VLOOKUP(Y74,TPP:PTPPM,3)),"-",VLOOKUP(Y74,TPP:PTPPM,3))</f>
        <v>-</v>
      </c>
      <c r="AB74" s="24"/>
      <c r="AC74" s="18" t="str">
        <f t="shared" si="24"/>
        <v>-</v>
      </c>
      <c r="AD74" s="19" t="str">
        <f t="shared" si="25"/>
        <v>-</v>
      </c>
      <c r="AE74" s="20" t="str">
        <f t="shared" si="26"/>
        <v>-</v>
      </c>
      <c r="AF74" s="21" t="str">
        <f t="shared" si="27"/>
        <v>-</v>
      </c>
      <c r="AH74" s="29">
        <v>75</v>
      </c>
      <c r="AI74" s="27">
        <v>372</v>
      </c>
      <c r="AJ74" s="125">
        <v>70000</v>
      </c>
      <c r="AQ74" s="34"/>
    </row>
    <row r="75" spans="2:43" ht="15" thickBot="1" x14ac:dyDescent="0.35">
      <c r="B75" s="22"/>
      <c r="C75" s="6"/>
      <c r="D75" s="8" t="str">
        <f t="shared" si="20"/>
        <v>N</v>
      </c>
      <c r="E75" s="8" t="str">
        <f t="shared" si="21"/>
        <v>Y</v>
      </c>
      <c r="F75" s="23"/>
      <c r="G75" s="140"/>
      <c r="H75" s="139"/>
      <c r="I75" s="141">
        <f t="shared" si="2"/>
        <v>0</v>
      </c>
      <c r="J75" s="139"/>
      <c r="K75" s="141">
        <f t="shared" si="3"/>
        <v>0</v>
      </c>
      <c r="L75" s="6"/>
      <c r="M75" s="16" t="str">
        <f>IF(ISERROR(VLOOKUP(L75,NEGL:NEGLP,2,FALSE)),"-",VLOOKUP(L75,NEGL:NEGLP,2,FALSE))</f>
        <v>-</v>
      </c>
      <c r="N75" s="16" t="str">
        <f>IF(ISERROR(VLOOKUP(L75,NEGL:PNEGLP,3,FALSE)),"-",VLOOKUP(L75,NEGL:PNEGLP,3,FALSE))</f>
        <v>-</v>
      </c>
      <c r="O75" s="6"/>
      <c r="P75" s="16" t="str">
        <f>IF(ISERROR(VLOOKUP(O75,LIK:LIKP,2,FALSE)),"-",VLOOKUP(O75,LIK:LIKP,2,FALSE))</f>
        <v>-</v>
      </c>
      <c r="Q75" s="16" t="str">
        <f>IF(ISERROR(VLOOKUP(O75,LIK:PLIKP,3,FALSE)),"-",VLOOKUP(O75,LIK:PLIKP,3,FALSE))</f>
        <v>-</v>
      </c>
      <c r="R75" s="6"/>
      <c r="S75" s="16" t="str">
        <f>IF(ISERROR(VLOOKUP(R75,SEVE:SEVEP,2,FALSE)),"-",VLOOKUP(R75,SEVE:SEVEP,2,FALSE))</f>
        <v>-</v>
      </c>
      <c r="T75" s="16" t="str">
        <f>IF(ISERROR(VLOOKUP(R75,SEVE:PSEVEP,3,FALSE)),"-",VLOOKUP(R75,SEVE:PSEVEP,3,FALSE))</f>
        <v>-</v>
      </c>
      <c r="U75" s="6"/>
      <c r="V75" s="16">
        <f t="shared" si="4"/>
        <v>0</v>
      </c>
      <c r="W75" s="16">
        <f t="shared" si="5"/>
        <v>0</v>
      </c>
      <c r="X75" s="16" t="str">
        <f t="shared" si="22"/>
        <v>-</v>
      </c>
      <c r="Y75" s="16" t="str">
        <f t="shared" si="23"/>
        <v>-</v>
      </c>
      <c r="Z75" s="17" t="str">
        <f>IF(ISERROR(VLOOKUP(X75,TPP:TPPM,2)),"-",VLOOKUP(X75,TPP:TPPM,2))</f>
        <v>-</v>
      </c>
      <c r="AA75" s="17" t="str">
        <f>IF(ISERROR(VLOOKUP(Y75,TPP:PTPPM,3)),"-",VLOOKUP(Y75,TPP:PTPPM,3))</f>
        <v>-</v>
      </c>
      <c r="AB75" s="24"/>
      <c r="AC75" s="18" t="str">
        <f t="shared" si="24"/>
        <v>-</v>
      </c>
      <c r="AD75" s="19" t="str">
        <f t="shared" si="25"/>
        <v>-</v>
      </c>
      <c r="AE75" s="20" t="str">
        <f t="shared" si="26"/>
        <v>-</v>
      </c>
      <c r="AF75" s="21" t="str">
        <f t="shared" si="27"/>
        <v>-</v>
      </c>
      <c r="AH75" s="29">
        <v>76</v>
      </c>
      <c r="AI75" s="27">
        <v>403</v>
      </c>
      <c r="AJ75" s="125">
        <v>70000</v>
      </c>
      <c r="AQ75" s="34"/>
    </row>
    <row r="76" spans="2:43" ht="15" thickBot="1" x14ac:dyDescent="0.35">
      <c r="B76" s="22"/>
      <c r="C76" s="6"/>
      <c r="D76" s="8" t="str">
        <f t="shared" si="20"/>
        <v>N</v>
      </c>
      <c r="E76" s="8" t="str">
        <f t="shared" si="21"/>
        <v>Y</v>
      </c>
      <c r="F76" s="23"/>
      <c r="G76" s="140"/>
      <c r="H76" s="139"/>
      <c r="I76" s="141">
        <f t="shared" si="2"/>
        <v>0</v>
      </c>
      <c r="J76" s="139"/>
      <c r="K76" s="141">
        <f t="shared" si="3"/>
        <v>0</v>
      </c>
      <c r="L76" s="6"/>
      <c r="M76" s="16" t="str">
        <f>IF(ISERROR(VLOOKUP(L76,NEGL:NEGLP,2,FALSE)),"-",VLOOKUP(L76,NEGL:NEGLP,2,FALSE))</f>
        <v>-</v>
      </c>
      <c r="N76" s="16" t="str">
        <f>IF(ISERROR(VLOOKUP(L76,NEGL:PNEGLP,3,FALSE)),"-",VLOOKUP(L76,NEGL:PNEGLP,3,FALSE))</f>
        <v>-</v>
      </c>
      <c r="O76" s="6"/>
      <c r="P76" s="16" t="str">
        <f>IF(ISERROR(VLOOKUP(O76,LIK:LIKP,2,FALSE)),"-",VLOOKUP(O76,LIK:LIKP,2,FALSE))</f>
        <v>-</v>
      </c>
      <c r="Q76" s="16" t="str">
        <f>IF(ISERROR(VLOOKUP(O76,LIK:PLIKP,3,FALSE)),"-",VLOOKUP(O76,LIK:PLIKP,3,FALSE))</f>
        <v>-</v>
      </c>
      <c r="R76" s="6"/>
      <c r="S76" s="16" t="str">
        <f>IF(ISERROR(VLOOKUP(R76,SEVE:SEVEP,2,FALSE)),"-",VLOOKUP(R76,SEVE:SEVEP,2,FALSE))</f>
        <v>-</v>
      </c>
      <c r="T76" s="16" t="str">
        <f>IF(ISERROR(VLOOKUP(R76,SEVE:PSEVEP,3,FALSE)),"-",VLOOKUP(R76,SEVE:PSEVEP,3,FALSE))</f>
        <v>-</v>
      </c>
      <c r="U76" s="6"/>
      <c r="V76" s="16">
        <f t="shared" si="4"/>
        <v>0</v>
      </c>
      <c r="W76" s="16">
        <f t="shared" si="5"/>
        <v>0</v>
      </c>
      <c r="X76" s="16" t="str">
        <f t="shared" si="22"/>
        <v>-</v>
      </c>
      <c r="Y76" s="16" t="str">
        <f t="shared" si="23"/>
        <v>-</v>
      </c>
      <c r="Z76" s="17" t="str">
        <f>IF(ISERROR(VLOOKUP(X76,TPP:TPPM,2)),"-",VLOOKUP(X76,TPP:TPPM,2))</f>
        <v>-</v>
      </c>
      <c r="AA76" s="17" t="str">
        <f>IF(ISERROR(VLOOKUP(Y76,TPP:PTPPM,3)),"-",VLOOKUP(Y76,TPP:PTPPM,3))</f>
        <v>-</v>
      </c>
      <c r="AB76" s="24"/>
      <c r="AC76" s="18" t="str">
        <f t="shared" si="24"/>
        <v>-</v>
      </c>
      <c r="AD76" s="19" t="str">
        <f t="shared" si="25"/>
        <v>-</v>
      </c>
      <c r="AE76" s="20" t="str">
        <f t="shared" si="26"/>
        <v>-</v>
      </c>
      <c r="AF76" s="21" t="str">
        <f t="shared" si="27"/>
        <v>-</v>
      </c>
      <c r="AH76" s="29">
        <v>77</v>
      </c>
      <c r="AI76" s="27">
        <v>436</v>
      </c>
      <c r="AJ76" s="125">
        <v>70000</v>
      </c>
      <c r="AQ76" s="34"/>
    </row>
    <row r="77" spans="2:43" ht="15" thickBot="1" x14ac:dyDescent="0.35">
      <c r="B77" s="22"/>
      <c r="C77" s="6"/>
      <c r="D77" s="8" t="str">
        <f t="shared" si="20"/>
        <v>N</v>
      </c>
      <c r="E77" s="8" t="str">
        <f t="shared" si="21"/>
        <v>Y</v>
      </c>
      <c r="F77" s="23"/>
      <c r="G77" s="140"/>
      <c r="H77" s="139"/>
      <c r="I77" s="141">
        <f t="shared" si="2"/>
        <v>0</v>
      </c>
      <c r="J77" s="139"/>
      <c r="K77" s="141">
        <f t="shared" si="3"/>
        <v>0</v>
      </c>
      <c r="L77" s="6"/>
      <c r="M77" s="16" t="str">
        <f>IF(ISERROR(VLOOKUP(L77,NEGL:NEGLP,2,FALSE)),"-",VLOOKUP(L77,NEGL:NEGLP,2,FALSE))</f>
        <v>-</v>
      </c>
      <c r="N77" s="16" t="str">
        <f>IF(ISERROR(VLOOKUP(L77,NEGL:PNEGLP,3,FALSE)),"-",VLOOKUP(L77,NEGL:PNEGLP,3,FALSE))</f>
        <v>-</v>
      </c>
      <c r="O77" s="6"/>
      <c r="P77" s="16" t="str">
        <f>IF(ISERROR(VLOOKUP(O77,LIK:LIKP,2,FALSE)),"-",VLOOKUP(O77,LIK:LIKP,2,FALSE))</f>
        <v>-</v>
      </c>
      <c r="Q77" s="16" t="str">
        <f>IF(ISERROR(VLOOKUP(O77,LIK:PLIKP,3,FALSE)),"-",VLOOKUP(O77,LIK:PLIKP,3,FALSE))</f>
        <v>-</v>
      </c>
      <c r="R77" s="6"/>
      <c r="S77" s="16" t="str">
        <f>IF(ISERROR(VLOOKUP(R77,SEVE:SEVEP,2,FALSE)),"-",VLOOKUP(R77,SEVE:SEVEP,2,FALSE))</f>
        <v>-</v>
      </c>
      <c r="T77" s="16" t="str">
        <f>IF(ISERROR(VLOOKUP(R77,SEVE:PSEVEP,3,FALSE)),"-",VLOOKUP(R77,SEVE:PSEVEP,3,FALSE))</f>
        <v>-</v>
      </c>
      <c r="U77" s="6"/>
      <c r="V77" s="16">
        <f t="shared" si="4"/>
        <v>0</v>
      </c>
      <c r="W77" s="16">
        <f t="shared" si="5"/>
        <v>0</v>
      </c>
      <c r="X77" s="16" t="str">
        <f t="shared" si="22"/>
        <v>-</v>
      </c>
      <c r="Y77" s="16" t="str">
        <f t="shared" si="23"/>
        <v>-</v>
      </c>
      <c r="Z77" s="17" t="str">
        <f>IF(ISERROR(VLOOKUP(X77,TPP:TPPM,2)),"-",VLOOKUP(X77,TPP:TPPM,2))</f>
        <v>-</v>
      </c>
      <c r="AA77" s="17" t="str">
        <f>IF(ISERROR(VLOOKUP(Y77,TPP:PTPPM,3)),"-",VLOOKUP(Y77,TPP:PTPPM,3))</f>
        <v>-</v>
      </c>
      <c r="AB77" s="24"/>
      <c r="AC77" s="18" t="str">
        <f t="shared" si="24"/>
        <v>-</v>
      </c>
      <c r="AD77" s="19" t="str">
        <f t="shared" si="25"/>
        <v>-</v>
      </c>
      <c r="AE77" s="20" t="str">
        <f t="shared" si="26"/>
        <v>-</v>
      </c>
      <c r="AF77" s="21" t="str">
        <f t="shared" si="27"/>
        <v>-</v>
      </c>
      <c r="AH77" s="29">
        <v>78</v>
      </c>
      <c r="AI77" s="27">
        <v>473</v>
      </c>
      <c r="AJ77" s="125">
        <v>70000</v>
      </c>
      <c r="AQ77" s="34"/>
    </row>
    <row r="78" spans="2:43" ht="15" thickBot="1" x14ac:dyDescent="0.35">
      <c r="B78" s="22"/>
      <c r="C78" s="6"/>
      <c r="D78" s="8" t="str">
        <f t="shared" si="20"/>
        <v>N</v>
      </c>
      <c r="E78" s="8" t="str">
        <f t="shared" si="21"/>
        <v>Y</v>
      </c>
      <c r="F78" s="23"/>
      <c r="G78" s="140"/>
      <c r="H78" s="139"/>
      <c r="I78" s="141">
        <f t="shared" si="2"/>
        <v>0</v>
      </c>
      <c r="J78" s="139"/>
      <c r="K78" s="141">
        <f t="shared" si="3"/>
        <v>0</v>
      </c>
      <c r="L78" s="6"/>
      <c r="M78" s="16" t="str">
        <f>IF(ISERROR(VLOOKUP(L78,NEGL:NEGLP,2,FALSE)),"-",VLOOKUP(L78,NEGL:NEGLP,2,FALSE))</f>
        <v>-</v>
      </c>
      <c r="N78" s="16" t="str">
        <f>IF(ISERROR(VLOOKUP(L78,NEGL:PNEGLP,3,FALSE)),"-",VLOOKUP(L78,NEGL:PNEGLP,3,FALSE))</f>
        <v>-</v>
      </c>
      <c r="O78" s="6"/>
      <c r="P78" s="16" t="str">
        <f>IF(ISERROR(VLOOKUP(O78,LIK:LIKP,2,FALSE)),"-",VLOOKUP(O78,LIK:LIKP,2,FALSE))</f>
        <v>-</v>
      </c>
      <c r="Q78" s="16" t="str">
        <f>IF(ISERROR(VLOOKUP(O78,LIK:PLIKP,3,FALSE)),"-",VLOOKUP(O78,LIK:PLIKP,3,FALSE))</f>
        <v>-</v>
      </c>
      <c r="R78" s="6"/>
      <c r="S78" s="16" t="str">
        <f>IF(ISERROR(VLOOKUP(R78,SEVE:SEVEP,2,FALSE)),"-",VLOOKUP(R78,SEVE:SEVEP,2,FALSE))</f>
        <v>-</v>
      </c>
      <c r="T78" s="16" t="str">
        <f>IF(ISERROR(VLOOKUP(R78,SEVE:PSEVEP,3,FALSE)),"-",VLOOKUP(R78,SEVE:PSEVEP,3,FALSE))</f>
        <v>-</v>
      </c>
      <c r="U78" s="6"/>
      <c r="V78" s="16">
        <f t="shared" si="4"/>
        <v>0</v>
      </c>
      <c r="W78" s="16">
        <f t="shared" si="5"/>
        <v>0</v>
      </c>
      <c r="X78" s="16" t="str">
        <f t="shared" si="22"/>
        <v>-</v>
      </c>
      <c r="Y78" s="16" t="str">
        <f t="shared" si="23"/>
        <v>-</v>
      </c>
      <c r="Z78" s="17" t="str">
        <f>IF(ISERROR(VLOOKUP(X78,TPP:TPPM,2)),"-",VLOOKUP(X78,TPP:TPPM,2))</f>
        <v>-</v>
      </c>
      <c r="AA78" s="17" t="str">
        <f>IF(ISERROR(VLOOKUP(Y78,TPP:PTPPM,3)),"-",VLOOKUP(Y78,TPP:PTPPM,3))</f>
        <v>-</v>
      </c>
      <c r="AB78" s="24"/>
      <c r="AC78" s="18" t="str">
        <f t="shared" si="24"/>
        <v>-</v>
      </c>
      <c r="AD78" s="19" t="str">
        <f t="shared" si="25"/>
        <v>-</v>
      </c>
      <c r="AE78" s="20" t="str">
        <f t="shared" si="26"/>
        <v>-</v>
      </c>
      <c r="AF78" s="21" t="str">
        <f t="shared" si="27"/>
        <v>-</v>
      </c>
      <c r="AH78" s="29">
        <v>79</v>
      </c>
      <c r="AI78" s="27">
        <v>512</v>
      </c>
      <c r="AJ78" s="125">
        <v>70000</v>
      </c>
      <c r="AQ78" s="34"/>
    </row>
    <row r="79" spans="2:43" ht="15" thickBot="1" x14ac:dyDescent="0.35">
      <c r="B79" s="22"/>
      <c r="C79" s="6"/>
      <c r="D79" s="8" t="str">
        <f t="shared" si="20"/>
        <v>N</v>
      </c>
      <c r="E79" s="8" t="str">
        <f t="shared" si="21"/>
        <v>Y</v>
      </c>
      <c r="F79" s="23"/>
      <c r="G79" s="140"/>
      <c r="H79" s="139"/>
      <c r="I79" s="141">
        <f t="shared" si="2"/>
        <v>0</v>
      </c>
      <c r="J79" s="139"/>
      <c r="K79" s="141">
        <f t="shared" si="3"/>
        <v>0</v>
      </c>
      <c r="L79" s="6"/>
      <c r="M79" s="16" t="str">
        <f>IF(ISERROR(VLOOKUP(L79,NEGL:NEGLP,2,FALSE)),"-",VLOOKUP(L79,NEGL:NEGLP,2,FALSE))</f>
        <v>-</v>
      </c>
      <c r="N79" s="16" t="str">
        <f>IF(ISERROR(VLOOKUP(L79,NEGL:PNEGLP,3,FALSE)),"-",VLOOKUP(L79,NEGL:PNEGLP,3,FALSE))</f>
        <v>-</v>
      </c>
      <c r="O79" s="6"/>
      <c r="P79" s="16" t="str">
        <f>IF(ISERROR(VLOOKUP(O79,LIK:LIKP,2,FALSE)),"-",VLOOKUP(O79,LIK:LIKP,2,FALSE))</f>
        <v>-</v>
      </c>
      <c r="Q79" s="16" t="str">
        <f>IF(ISERROR(VLOOKUP(O79,LIK:PLIKP,3,FALSE)),"-",VLOOKUP(O79,LIK:PLIKP,3,FALSE))</f>
        <v>-</v>
      </c>
      <c r="R79" s="6"/>
      <c r="S79" s="16" t="str">
        <f>IF(ISERROR(VLOOKUP(R79,SEVE:SEVEP,2,FALSE)),"-",VLOOKUP(R79,SEVE:SEVEP,2,FALSE))</f>
        <v>-</v>
      </c>
      <c r="T79" s="16" t="str">
        <f>IF(ISERROR(VLOOKUP(R79,SEVE:PSEVEP,3,FALSE)),"-",VLOOKUP(R79,SEVE:PSEVEP,3,FALSE))</f>
        <v>-</v>
      </c>
      <c r="U79" s="6"/>
      <c r="V79" s="16">
        <f t="shared" si="4"/>
        <v>0</v>
      </c>
      <c r="W79" s="16">
        <f t="shared" si="5"/>
        <v>0</v>
      </c>
      <c r="X79" s="16" t="str">
        <f t="shared" si="22"/>
        <v>-</v>
      </c>
      <c r="Y79" s="16" t="str">
        <f t="shared" si="23"/>
        <v>-</v>
      </c>
      <c r="Z79" s="17" t="str">
        <f>IF(ISERROR(VLOOKUP(X79,TPP:TPPM,2)),"-",VLOOKUP(X79,TPP:TPPM,2))</f>
        <v>-</v>
      </c>
      <c r="AA79" s="17" t="str">
        <f>IF(ISERROR(VLOOKUP(Y79,TPP:PTPPM,3)),"-",VLOOKUP(Y79,TPP:PTPPM,3))</f>
        <v>-</v>
      </c>
      <c r="AB79" s="24"/>
      <c r="AC79" s="18" t="str">
        <f t="shared" si="24"/>
        <v>-</v>
      </c>
      <c r="AD79" s="19" t="str">
        <f t="shared" si="25"/>
        <v>-</v>
      </c>
      <c r="AE79" s="20" t="str">
        <f t="shared" si="26"/>
        <v>-</v>
      </c>
      <c r="AF79" s="21" t="str">
        <f t="shared" si="27"/>
        <v>-</v>
      </c>
      <c r="AH79" s="29">
        <v>80</v>
      </c>
      <c r="AI79" s="27">
        <v>555</v>
      </c>
      <c r="AJ79" s="125">
        <v>70000</v>
      </c>
      <c r="AQ79" s="34"/>
    </row>
    <row r="80" spans="2:43" ht="15" thickBot="1" x14ac:dyDescent="0.35">
      <c r="B80" s="22"/>
      <c r="C80" s="6"/>
      <c r="D80" s="8" t="str">
        <f t="shared" si="20"/>
        <v>N</v>
      </c>
      <c r="E80" s="8" t="str">
        <f t="shared" si="21"/>
        <v>Y</v>
      </c>
      <c r="F80" s="23"/>
      <c r="G80" s="140"/>
      <c r="H80" s="139"/>
      <c r="I80" s="141">
        <f t="shared" si="2"/>
        <v>0</v>
      </c>
      <c r="J80" s="139"/>
      <c r="K80" s="141">
        <f t="shared" si="3"/>
        <v>0</v>
      </c>
      <c r="L80" s="6"/>
      <c r="M80" s="16" t="str">
        <f>IF(ISERROR(VLOOKUP(L80,NEGL:NEGLP,2,FALSE)),"-",VLOOKUP(L80,NEGL:NEGLP,2,FALSE))</f>
        <v>-</v>
      </c>
      <c r="N80" s="16" t="str">
        <f>IF(ISERROR(VLOOKUP(L80,NEGL:PNEGLP,3,FALSE)),"-",VLOOKUP(L80,NEGL:PNEGLP,3,FALSE))</f>
        <v>-</v>
      </c>
      <c r="O80" s="6"/>
      <c r="P80" s="16" t="str">
        <f>IF(ISERROR(VLOOKUP(O80,LIK:LIKP,2,FALSE)),"-",VLOOKUP(O80,LIK:LIKP,2,FALSE))</f>
        <v>-</v>
      </c>
      <c r="Q80" s="16" t="str">
        <f>IF(ISERROR(VLOOKUP(O80,LIK:PLIKP,3,FALSE)),"-",VLOOKUP(O80,LIK:PLIKP,3,FALSE))</f>
        <v>-</v>
      </c>
      <c r="R80" s="6"/>
      <c r="S80" s="16" t="str">
        <f>IF(ISERROR(VLOOKUP(R80,SEVE:SEVEP,2,FALSE)),"-",VLOOKUP(R80,SEVE:SEVEP,2,FALSE))</f>
        <v>-</v>
      </c>
      <c r="T80" s="16" t="str">
        <f>IF(ISERROR(VLOOKUP(R80,SEVE:PSEVEP,3,FALSE)),"-",VLOOKUP(R80,SEVE:PSEVEP,3,FALSE))</f>
        <v>-</v>
      </c>
      <c r="U80" s="6"/>
      <c r="V80" s="16">
        <f t="shared" si="4"/>
        <v>0</v>
      </c>
      <c r="W80" s="16">
        <f t="shared" si="5"/>
        <v>0</v>
      </c>
      <c r="X80" s="16" t="str">
        <f t="shared" si="22"/>
        <v>-</v>
      </c>
      <c r="Y80" s="16" t="str">
        <f t="shared" si="23"/>
        <v>-</v>
      </c>
      <c r="Z80" s="17" t="str">
        <f>IF(ISERROR(VLOOKUP(X80,TPP:TPPM,2)),"-",VLOOKUP(X80,TPP:TPPM,2))</f>
        <v>-</v>
      </c>
      <c r="AA80" s="17" t="str">
        <f>IF(ISERROR(VLOOKUP(Y80,TPP:PTPPM,3)),"-",VLOOKUP(Y80,TPP:PTPPM,3))</f>
        <v>-</v>
      </c>
      <c r="AB80" s="24"/>
      <c r="AC80" s="18" t="str">
        <f t="shared" si="24"/>
        <v>-</v>
      </c>
      <c r="AD80" s="19" t="str">
        <f t="shared" si="25"/>
        <v>-</v>
      </c>
      <c r="AE80" s="20" t="str">
        <f t="shared" si="26"/>
        <v>-</v>
      </c>
      <c r="AF80" s="21" t="str">
        <f t="shared" si="27"/>
        <v>-</v>
      </c>
      <c r="AH80" s="29">
        <v>81</v>
      </c>
      <c r="AI80" s="27">
        <v>601</v>
      </c>
      <c r="AJ80" s="125">
        <v>70000</v>
      </c>
      <c r="AQ80" s="34"/>
    </row>
    <row r="81" spans="2:43" ht="15" thickBot="1" x14ac:dyDescent="0.35">
      <c r="B81" s="22"/>
      <c r="C81" s="6"/>
      <c r="D81" s="8" t="str">
        <f t="shared" si="20"/>
        <v>N</v>
      </c>
      <c r="E81" s="8" t="str">
        <f t="shared" si="21"/>
        <v>Y</v>
      </c>
      <c r="F81" s="23"/>
      <c r="G81" s="140"/>
      <c r="H81" s="139"/>
      <c r="I81" s="141">
        <f t="shared" si="2"/>
        <v>0</v>
      </c>
      <c r="J81" s="139"/>
      <c r="K81" s="141">
        <f t="shared" si="3"/>
        <v>0</v>
      </c>
      <c r="L81" s="6"/>
      <c r="M81" s="16" t="str">
        <f>IF(ISERROR(VLOOKUP(L81,NEGL:NEGLP,2,FALSE)),"-",VLOOKUP(L81,NEGL:NEGLP,2,FALSE))</f>
        <v>-</v>
      </c>
      <c r="N81" s="16" t="str">
        <f>IF(ISERROR(VLOOKUP(L81,NEGL:PNEGLP,3,FALSE)),"-",VLOOKUP(L81,NEGL:PNEGLP,3,FALSE))</f>
        <v>-</v>
      </c>
      <c r="O81" s="6"/>
      <c r="P81" s="16" t="str">
        <f>IF(ISERROR(VLOOKUP(O81,LIK:LIKP,2,FALSE)),"-",VLOOKUP(O81,LIK:LIKP,2,FALSE))</f>
        <v>-</v>
      </c>
      <c r="Q81" s="16" t="str">
        <f>IF(ISERROR(VLOOKUP(O81,LIK:PLIKP,3,FALSE)),"-",VLOOKUP(O81,LIK:PLIKP,3,FALSE))</f>
        <v>-</v>
      </c>
      <c r="R81" s="6"/>
      <c r="S81" s="16" t="str">
        <f>IF(ISERROR(VLOOKUP(R81,SEVE:SEVEP,2,FALSE)),"-",VLOOKUP(R81,SEVE:SEVEP,2,FALSE))</f>
        <v>-</v>
      </c>
      <c r="T81" s="16" t="str">
        <f>IF(ISERROR(VLOOKUP(R81,SEVE:PSEVEP,3,FALSE)),"-",VLOOKUP(R81,SEVE:PSEVEP,3,FALSE))</f>
        <v>-</v>
      </c>
      <c r="U81" s="6"/>
      <c r="V81" s="16">
        <f t="shared" si="4"/>
        <v>0</v>
      </c>
      <c r="W81" s="16">
        <f t="shared" si="5"/>
        <v>0</v>
      </c>
      <c r="X81" s="16" t="str">
        <f t="shared" si="22"/>
        <v>-</v>
      </c>
      <c r="Y81" s="16" t="str">
        <f t="shared" si="23"/>
        <v>-</v>
      </c>
      <c r="Z81" s="17" t="str">
        <f>IF(ISERROR(VLOOKUP(X81,TPP:TPPM,2)),"-",VLOOKUP(X81,TPP:TPPM,2))</f>
        <v>-</v>
      </c>
      <c r="AA81" s="17" t="str">
        <f>IF(ISERROR(VLOOKUP(Y81,TPP:PTPPM,3)),"-",VLOOKUP(Y81,TPP:PTPPM,3))</f>
        <v>-</v>
      </c>
      <c r="AB81" s="24"/>
      <c r="AC81" s="18" t="str">
        <f t="shared" si="24"/>
        <v>-</v>
      </c>
      <c r="AD81" s="19" t="str">
        <f t="shared" si="25"/>
        <v>-</v>
      </c>
      <c r="AE81" s="20" t="str">
        <f t="shared" si="26"/>
        <v>-</v>
      </c>
      <c r="AF81" s="21" t="str">
        <f t="shared" si="27"/>
        <v>-</v>
      </c>
      <c r="AH81" s="29">
        <v>82</v>
      </c>
      <c r="AI81" s="27">
        <v>651</v>
      </c>
      <c r="AJ81" s="125">
        <v>70000</v>
      </c>
      <c r="AQ81" s="34"/>
    </row>
    <row r="82" spans="2:43" ht="15" thickBot="1" x14ac:dyDescent="0.35">
      <c r="B82" s="22"/>
      <c r="C82" s="6"/>
      <c r="D82" s="8" t="str">
        <f t="shared" si="20"/>
        <v>N</v>
      </c>
      <c r="E82" s="8" t="str">
        <f t="shared" si="21"/>
        <v>Y</v>
      </c>
      <c r="F82" s="23"/>
      <c r="G82" s="140"/>
      <c r="H82" s="139"/>
      <c r="I82" s="141">
        <f t="shared" si="2"/>
        <v>0</v>
      </c>
      <c r="J82" s="139"/>
      <c r="K82" s="141">
        <f t="shared" si="3"/>
        <v>0</v>
      </c>
      <c r="L82" s="6"/>
      <c r="M82" s="16" t="str">
        <f>IF(ISERROR(VLOOKUP(L82,NEGL:NEGLP,2,FALSE)),"-",VLOOKUP(L82,NEGL:NEGLP,2,FALSE))</f>
        <v>-</v>
      </c>
      <c r="N82" s="16" t="str">
        <f>IF(ISERROR(VLOOKUP(L82,NEGL:PNEGLP,3,FALSE)),"-",VLOOKUP(L82,NEGL:PNEGLP,3,FALSE))</f>
        <v>-</v>
      </c>
      <c r="O82" s="6"/>
      <c r="P82" s="16" t="str">
        <f>IF(ISERROR(VLOOKUP(O82,LIK:LIKP,2,FALSE)),"-",VLOOKUP(O82,LIK:LIKP,2,FALSE))</f>
        <v>-</v>
      </c>
      <c r="Q82" s="16" t="str">
        <f>IF(ISERROR(VLOOKUP(O82,LIK:PLIKP,3,FALSE)),"-",VLOOKUP(O82,LIK:PLIKP,3,FALSE))</f>
        <v>-</v>
      </c>
      <c r="R82" s="6"/>
      <c r="S82" s="16" t="str">
        <f>IF(ISERROR(VLOOKUP(R82,SEVE:SEVEP,2,FALSE)),"-",VLOOKUP(R82,SEVE:SEVEP,2,FALSE))</f>
        <v>-</v>
      </c>
      <c r="T82" s="16" t="str">
        <f>IF(ISERROR(VLOOKUP(R82,SEVE:PSEVEP,3,FALSE)),"-",VLOOKUP(R82,SEVE:PSEVEP,3,FALSE))</f>
        <v>-</v>
      </c>
      <c r="U82" s="6"/>
      <c r="V82" s="16">
        <f t="shared" si="4"/>
        <v>0</v>
      </c>
      <c r="W82" s="16">
        <f t="shared" si="5"/>
        <v>0</v>
      </c>
      <c r="X82" s="16" t="str">
        <f t="shared" si="22"/>
        <v>-</v>
      </c>
      <c r="Y82" s="16" t="str">
        <f t="shared" si="23"/>
        <v>-</v>
      </c>
      <c r="Z82" s="17" t="str">
        <f>IF(ISERROR(VLOOKUP(X82,TPP:TPPM,2)),"-",VLOOKUP(X82,TPP:TPPM,2))</f>
        <v>-</v>
      </c>
      <c r="AA82" s="17" t="str">
        <f>IF(ISERROR(VLOOKUP(Y82,TPP:PTPPM,3)),"-",VLOOKUP(Y82,TPP:PTPPM,3))</f>
        <v>-</v>
      </c>
      <c r="AB82" s="24"/>
      <c r="AC82" s="18" t="str">
        <f t="shared" si="24"/>
        <v>-</v>
      </c>
      <c r="AD82" s="19" t="str">
        <f t="shared" si="25"/>
        <v>-</v>
      </c>
      <c r="AE82" s="20" t="str">
        <f t="shared" si="26"/>
        <v>-</v>
      </c>
      <c r="AF82" s="21" t="str">
        <f t="shared" si="27"/>
        <v>-</v>
      </c>
      <c r="AH82" s="29">
        <v>83</v>
      </c>
      <c r="AI82" s="27">
        <v>705</v>
      </c>
      <c r="AJ82" s="125">
        <v>70000</v>
      </c>
      <c r="AQ82" s="34"/>
    </row>
    <row r="83" spans="2:43" ht="15" thickBot="1" x14ac:dyDescent="0.35">
      <c r="B83" s="22"/>
      <c r="C83" s="6"/>
      <c r="D83" s="8" t="str">
        <f t="shared" si="20"/>
        <v>N</v>
      </c>
      <c r="E83" s="8" t="str">
        <f t="shared" si="21"/>
        <v>Y</v>
      </c>
      <c r="F83" s="23"/>
      <c r="G83" s="140"/>
      <c r="H83" s="139"/>
      <c r="I83" s="141">
        <f t="shared" si="2"/>
        <v>0</v>
      </c>
      <c r="J83" s="139"/>
      <c r="K83" s="141">
        <f t="shared" si="3"/>
        <v>0</v>
      </c>
      <c r="L83" s="6"/>
      <c r="M83" s="16" t="str">
        <f>IF(ISERROR(VLOOKUP(L83,NEGL:NEGLP,2,FALSE)),"-",VLOOKUP(L83,NEGL:NEGLP,2,FALSE))</f>
        <v>-</v>
      </c>
      <c r="N83" s="16" t="str">
        <f>IF(ISERROR(VLOOKUP(L83,NEGL:PNEGLP,3,FALSE)),"-",VLOOKUP(L83,NEGL:PNEGLP,3,FALSE))</f>
        <v>-</v>
      </c>
      <c r="O83" s="6"/>
      <c r="P83" s="16" t="str">
        <f>IF(ISERROR(VLOOKUP(O83,LIK:LIKP,2,FALSE)),"-",VLOOKUP(O83,LIK:LIKP,2,FALSE))</f>
        <v>-</v>
      </c>
      <c r="Q83" s="16" t="str">
        <f>IF(ISERROR(VLOOKUP(O83,LIK:PLIKP,3,FALSE)),"-",VLOOKUP(O83,LIK:PLIKP,3,FALSE))</f>
        <v>-</v>
      </c>
      <c r="R83" s="6"/>
      <c r="S83" s="16" t="str">
        <f>IF(ISERROR(VLOOKUP(R83,SEVE:SEVEP,2,FALSE)),"-",VLOOKUP(R83,SEVE:SEVEP,2,FALSE))</f>
        <v>-</v>
      </c>
      <c r="T83" s="16" t="str">
        <f>IF(ISERROR(VLOOKUP(R83,SEVE:PSEVEP,3,FALSE)),"-",VLOOKUP(R83,SEVE:PSEVEP,3,FALSE))</f>
        <v>-</v>
      </c>
      <c r="U83" s="6"/>
      <c r="V83" s="16">
        <f t="shared" si="4"/>
        <v>0</v>
      </c>
      <c r="W83" s="16">
        <f t="shared" si="5"/>
        <v>0</v>
      </c>
      <c r="X83" s="16" t="str">
        <f t="shared" si="22"/>
        <v>-</v>
      </c>
      <c r="Y83" s="16" t="str">
        <f t="shared" si="23"/>
        <v>-</v>
      </c>
      <c r="Z83" s="17" t="str">
        <f>IF(ISERROR(VLOOKUP(X83,TPP:TPPM,2)),"-",VLOOKUP(X83,TPP:TPPM,2))</f>
        <v>-</v>
      </c>
      <c r="AA83" s="17" t="str">
        <f>IF(ISERROR(VLOOKUP(Y83,TPP:PTPPM,3)),"-",VLOOKUP(Y83,TPP:PTPPM,3))</f>
        <v>-</v>
      </c>
      <c r="AB83" s="24"/>
      <c r="AC83" s="18" t="str">
        <f t="shared" si="24"/>
        <v>-</v>
      </c>
      <c r="AD83" s="19" t="str">
        <f t="shared" si="25"/>
        <v>-</v>
      </c>
      <c r="AE83" s="20" t="str">
        <f t="shared" si="26"/>
        <v>-</v>
      </c>
      <c r="AF83" s="21" t="str">
        <f t="shared" si="27"/>
        <v>-</v>
      </c>
      <c r="AH83" s="29">
        <v>84</v>
      </c>
      <c r="AI83" s="27">
        <v>764</v>
      </c>
      <c r="AJ83" s="125">
        <v>70000</v>
      </c>
      <c r="AQ83" s="34"/>
    </row>
    <row r="84" spans="2:43" ht="15" thickBot="1" x14ac:dyDescent="0.35">
      <c r="B84" s="22"/>
      <c r="C84" s="6"/>
      <c r="D84" s="8" t="str">
        <f t="shared" si="0"/>
        <v>N</v>
      </c>
      <c r="E84" s="8" t="str">
        <f t="shared" si="1"/>
        <v>Y</v>
      </c>
      <c r="F84" s="23"/>
      <c r="G84" s="140"/>
      <c r="H84" s="139"/>
      <c r="I84" s="141">
        <f t="shared" si="2"/>
        <v>0</v>
      </c>
      <c r="J84" s="139"/>
      <c r="K84" s="141">
        <f t="shared" si="3"/>
        <v>0</v>
      </c>
      <c r="L84" s="6"/>
      <c r="M84" s="16" t="str">
        <f>IF(ISERROR(VLOOKUP(L84,NEGL:NEGLP,2,FALSE)),"-",VLOOKUP(L84,NEGL:NEGLP,2,FALSE))</f>
        <v>-</v>
      </c>
      <c r="N84" s="16" t="str">
        <f>IF(ISERROR(VLOOKUP(L84,NEGL:PNEGLP,3,FALSE)),"-",VLOOKUP(L84,NEGL:PNEGLP,3,FALSE))</f>
        <v>-</v>
      </c>
      <c r="O84" s="6"/>
      <c r="P84" s="16" t="str">
        <f>IF(ISERROR(VLOOKUP(O84,LIK:LIKP,2,FALSE)),"-",VLOOKUP(O84,LIK:LIKP,2,FALSE))</f>
        <v>-</v>
      </c>
      <c r="Q84" s="16" t="str">
        <f>IF(ISERROR(VLOOKUP(O84,LIK:PLIKP,3,FALSE)),"-",VLOOKUP(O84,LIK:PLIKP,3,FALSE))</f>
        <v>-</v>
      </c>
      <c r="R84" s="6"/>
      <c r="S84" s="16" t="str">
        <f>IF(ISERROR(VLOOKUP(R84,SEVE:SEVEP,2,FALSE)),"-",VLOOKUP(R84,SEVE:SEVEP,2,FALSE))</f>
        <v>-</v>
      </c>
      <c r="T84" s="16" t="str">
        <f>IF(ISERROR(VLOOKUP(R84,SEVE:PSEVEP,3,FALSE)),"-",VLOOKUP(R84,SEVE:PSEVEP,3,FALSE))</f>
        <v>-</v>
      </c>
      <c r="U84" s="6"/>
      <c r="V84" s="16">
        <f t="shared" si="4"/>
        <v>0</v>
      </c>
      <c r="W84" s="16">
        <f t="shared" si="5"/>
        <v>0</v>
      </c>
      <c r="X84" s="16" t="str">
        <f t="shared" si="6"/>
        <v>-</v>
      </c>
      <c r="Y84" s="16" t="str">
        <f t="shared" si="7"/>
        <v>-</v>
      </c>
      <c r="Z84" s="17" t="str">
        <f>IF(ISERROR(VLOOKUP(X84,TPP:TPPM,2)),"-",VLOOKUP(X84,TPP:TPPM,2))</f>
        <v>-</v>
      </c>
      <c r="AA84" s="17" t="str">
        <f>IF(ISERROR(VLOOKUP(Y84,TPP:PTPPM,3)),"-",VLOOKUP(Y84,TPP:PTPPM,3))</f>
        <v>-</v>
      </c>
      <c r="AB84" s="24"/>
      <c r="AC84" s="18" t="str">
        <f t="shared" si="8"/>
        <v>-</v>
      </c>
      <c r="AD84" s="19" t="str">
        <f t="shared" si="9"/>
        <v>-</v>
      </c>
      <c r="AE84" s="20" t="str">
        <f t="shared" si="10"/>
        <v>-</v>
      </c>
      <c r="AF84" s="21" t="str">
        <f t="shared" si="11"/>
        <v>-</v>
      </c>
      <c r="AH84" s="29">
        <v>85</v>
      </c>
      <c r="AI84" s="27">
        <v>828</v>
      </c>
      <c r="AJ84" s="125">
        <v>70000</v>
      </c>
      <c r="AQ84" s="34"/>
    </row>
    <row r="85" spans="2:43" ht="15" thickBot="1" x14ac:dyDescent="0.35">
      <c r="B85" s="22"/>
      <c r="C85" s="6"/>
      <c r="D85" s="8" t="str">
        <f t="shared" si="0"/>
        <v>N</v>
      </c>
      <c r="E85" s="8" t="str">
        <f t="shared" si="1"/>
        <v>Y</v>
      </c>
      <c r="F85" s="23"/>
      <c r="G85" s="140"/>
      <c r="H85" s="139"/>
      <c r="I85" s="141">
        <f t="shared" si="2"/>
        <v>0</v>
      </c>
      <c r="J85" s="139"/>
      <c r="K85" s="141">
        <f t="shared" si="3"/>
        <v>0</v>
      </c>
      <c r="L85" s="6"/>
      <c r="M85" s="16" t="str">
        <f>IF(ISERROR(VLOOKUP(L85,NEGL:NEGLP,2,FALSE)),"-",VLOOKUP(L85,NEGL:NEGLP,2,FALSE))</f>
        <v>-</v>
      </c>
      <c r="N85" s="16" t="str">
        <f>IF(ISERROR(VLOOKUP(L85,NEGL:PNEGLP,3,FALSE)),"-",VLOOKUP(L85,NEGL:PNEGLP,3,FALSE))</f>
        <v>-</v>
      </c>
      <c r="O85" s="6"/>
      <c r="P85" s="16" t="str">
        <f>IF(ISERROR(VLOOKUP(O85,LIK:LIKP,2,FALSE)),"-",VLOOKUP(O85,LIK:LIKP,2,FALSE))</f>
        <v>-</v>
      </c>
      <c r="Q85" s="16" t="str">
        <f>IF(ISERROR(VLOOKUP(O85,LIK:PLIKP,3,FALSE)),"-",VLOOKUP(O85,LIK:PLIKP,3,FALSE))</f>
        <v>-</v>
      </c>
      <c r="R85" s="6"/>
      <c r="S85" s="16" t="str">
        <f>IF(ISERROR(VLOOKUP(R85,SEVE:SEVEP,2,FALSE)),"-",VLOOKUP(R85,SEVE:SEVEP,2,FALSE))</f>
        <v>-</v>
      </c>
      <c r="T85" s="16" t="str">
        <f>IF(ISERROR(VLOOKUP(R85,SEVE:PSEVEP,3,FALSE)),"-",VLOOKUP(R85,SEVE:PSEVEP,3,FALSE))</f>
        <v>-</v>
      </c>
      <c r="U85" s="6"/>
      <c r="V85" s="16">
        <f t="shared" si="4"/>
        <v>0</v>
      </c>
      <c r="W85" s="16">
        <f t="shared" si="5"/>
        <v>0</v>
      </c>
      <c r="X85" s="16" t="str">
        <f t="shared" si="6"/>
        <v>-</v>
      </c>
      <c r="Y85" s="16" t="str">
        <f t="shared" si="7"/>
        <v>-</v>
      </c>
      <c r="Z85" s="17" t="str">
        <f>IF(ISERROR(VLOOKUP(X85,TPP:TPPM,2)),"-",VLOOKUP(X85,TPP:TPPM,2))</f>
        <v>-</v>
      </c>
      <c r="AA85" s="17" t="str">
        <f>IF(ISERROR(VLOOKUP(Y85,TPP:PTPPM,3)),"-",VLOOKUP(Y85,TPP:PTPPM,3))</f>
        <v>-</v>
      </c>
      <c r="AB85" s="24"/>
      <c r="AC85" s="18" t="str">
        <f t="shared" si="8"/>
        <v>-</v>
      </c>
      <c r="AD85" s="19" t="str">
        <f t="shared" si="9"/>
        <v>-</v>
      </c>
      <c r="AE85" s="20" t="str">
        <f t="shared" si="10"/>
        <v>-</v>
      </c>
      <c r="AF85" s="21" t="str">
        <f t="shared" si="11"/>
        <v>-</v>
      </c>
      <c r="AH85" s="29">
        <v>86</v>
      </c>
      <c r="AI85" s="27">
        <v>897</v>
      </c>
      <c r="AJ85" s="125">
        <v>70000</v>
      </c>
      <c r="AQ85" s="34"/>
    </row>
    <row r="86" spans="2:43" ht="15" thickBot="1" x14ac:dyDescent="0.35">
      <c r="B86" s="22"/>
      <c r="C86" s="6"/>
      <c r="D86" s="8" t="str">
        <f t="shared" si="0"/>
        <v>N</v>
      </c>
      <c r="E86" s="8" t="str">
        <f t="shared" si="1"/>
        <v>Y</v>
      </c>
      <c r="F86" s="23"/>
      <c r="G86" s="140"/>
      <c r="H86" s="139"/>
      <c r="I86" s="141">
        <f t="shared" si="2"/>
        <v>0</v>
      </c>
      <c r="J86" s="139"/>
      <c r="K86" s="141">
        <f t="shared" si="3"/>
        <v>0</v>
      </c>
      <c r="L86" s="6"/>
      <c r="M86" s="16" t="str">
        <f>IF(ISERROR(VLOOKUP(L86,NEGL:NEGLP,2,FALSE)),"-",VLOOKUP(L86,NEGL:NEGLP,2,FALSE))</f>
        <v>-</v>
      </c>
      <c r="N86" s="16" t="str">
        <f>IF(ISERROR(VLOOKUP(L86,NEGL:PNEGLP,3,FALSE)),"-",VLOOKUP(L86,NEGL:PNEGLP,3,FALSE))</f>
        <v>-</v>
      </c>
      <c r="O86" s="6"/>
      <c r="P86" s="16" t="str">
        <f>IF(ISERROR(VLOOKUP(O86,LIK:LIKP,2,FALSE)),"-",VLOOKUP(O86,LIK:LIKP,2,FALSE))</f>
        <v>-</v>
      </c>
      <c r="Q86" s="16" t="str">
        <f>IF(ISERROR(VLOOKUP(O86,LIK:PLIKP,3,FALSE)),"-",VLOOKUP(O86,LIK:PLIKP,3,FALSE))</f>
        <v>-</v>
      </c>
      <c r="R86" s="6"/>
      <c r="S86" s="16" t="str">
        <f>IF(ISERROR(VLOOKUP(R86,SEVE:SEVEP,2,FALSE)),"-",VLOOKUP(R86,SEVE:SEVEP,2,FALSE))</f>
        <v>-</v>
      </c>
      <c r="T86" s="16" t="str">
        <f>IF(ISERROR(VLOOKUP(R86,SEVE:PSEVEP,3,FALSE)),"-",VLOOKUP(R86,SEVE:PSEVEP,3,FALSE))</f>
        <v>-</v>
      </c>
      <c r="U86" s="6"/>
      <c r="V86" s="16">
        <f t="shared" si="4"/>
        <v>0</v>
      </c>
      <c r="W86" s="16">
        <f t="shared" si="5"/>
        <v>0</v>
      </c>
      <c r="X86" s="16" t="str">
        <f t="shared" si="6"/>
        <v>-</v>
      </c>
      <c r="Y86" s="16" t="str">
        <f t="shared" si="7"/>
        <v>-</v>
      </c>
      <c r="Z86" s="17" t="str">
        <f>IF(ISERROR(VLOOKUP(X86,TPP:TPPM,2)),"-",VLOOKUP(X86,TPP:TPPM,2))</f>
        <v>-</v>
      </c>
      <c r="AA86" s="17" t="str">
        <f>IF(ISERROR(VLOOKUP(Y86,TPP:PTPPM,3)),"-",VLOOKUP(Y86,TPP:PTPPM,3))</f>
        <v>-</v>
      </c>
      <c r="AB86" s="24"/>
      <c r="AC86" s="18" t="str">
        <f t="shared" si="8"/>
        <v>-</v>
      </c>
      <c r="AD86" s="19" t="str">
        <f t="shared" si="9"/>
        <v>-</v>
      </c>
      <c r="AE86" s="20" t="str">
        <f t="shared" si="10"/>
        <v>-</v>
      </c>
      <c r="AF86" s="21" t="str">
        <f t="shared" si="11"/>
        <v>-</v>
      </c>
      <c r="AH86" s="29">
        <v>87</v>
      </c>
      <c r="AI86" s="27">
        <v>971</v>
      </c>
      <c r="AJ86" s="125">
        <v>70000</v>
      </c>
      <c r="AQ86" s="34"/>
    </row>
    <row r="87" spans="2:43" ht="15" thickBot="1" x14ac:dyDescent="0.35">
      <c r="B87" s="22"/>
      <c r="C87" s="6"/>
      <c r="D87" s="8" t="str">
        <f t="shared" si="0"/>
        <v>N</v>
      </c>
      <c r="E87" s="8" t="str">
        <f t="shared" si="1"/>
        <v>Y</v>
      </c>
      <c r="F87" s="23"/>
      <c r="G87" s="140"/>
      <c r="H87" s="139"/>
      <c r="I87" s="141">
        <f t="shared" si="2"/>
        <v>0</v>
      </c>
      <c r="J87" s="139"/>
      <c r="K87" s="141">
        <f t="shared" si="3"/>
        <v>0</v>
      </c>
      <c r="L87" s="6"/>
      <c r="M87" s="16" t="str">
        <f>IF(ISERROR(VLOOKUP(L87,NEGL:NEGLP,2,FALSE)),"-",VLOOKUP(L87,NEGL:NEGLP,2,FALSE))</f>
        <v>-</v>
      </c>
      <c r="N87" s="16" t="str">
        <f>IF(ISERROR(VLOOKUP(L87,NEGL:PNEGLP,3,FALSE)),"-",VLOOKUP(L87,NEGL:PNEGLP,3,FALSE))</f>
        <v>-</v>
      </c>
      <c r="O87" s="6"/>
      <c r="P87" s="16" t="str">
        <f>IF(ISERROR(VLOOKUP(O87,LIK:LIKP,2,FALSE)),"-",VLOOKUP(O87,LIK:LIKP,2,FALSE))</f>
        <v>-</v>
      </c>
      <c r="Q87" s="16" t="str">
        <f>IF(ISERROR(VLOOKUP(O87,LIK:PLIKP,3,FALSE)),"-",VLOOKUP(O87,LIK:PLIKP,3,FALSE))</f>
        <v>-</v>
      </c>
      <c r="R87" s="6"/>
      <c r="S87" s="16" t="str">
        <f>IF(ISERROR(VLOOKUP(R87,SEVE:SEVEP,2,FALSE)),"-",VLOOKUP(R87,SEVE:SEVEP,2,FALSE))</f>
        <v>-</v>
      </c>
      <c r="T87" s="16" t="str">
        <f>IF(ISERROR(VLOOKUP(R87,SEVE:PSEVEP,3,FALSE)),"-",VLOOKUP(R87,SEVE:PSEVEP,3,FALSE))</f>
        <v>-</v>
      </c>
      <c r="U87" s="6"/>
      <c r="V87" s="16">
        <f t="shared" si="4"/>
        <v>0</v>
      </c>
      <c r="W87" s="16">
        <f t="shared" si="5"/>
        <v>0</v>
      </c>
      <c r="X87" s="16" t="str">
        <f t="shared" si="6"/>
        <v>-</v>
      </c>
      <c r="Y87" s="16" t="str">
        <f t="shared" si="7"/>
        <v>-</v>
      </c>
      <c r="Z87" s="17" t="str">
        <f>IF(ISERROR(VLOOKUP(X87,TPP:TPPM,2)),"-",VLOOKUP(X87,TPP:TPPM,2))</f>
        <v>-</v>
      </c>
      <c r="AA87" s="17" t="str">
        <f>IF(ISERROR(VLOOKUP(Y87,TPP:PTPPM,3)),"-",VLOOKUP(Y87,TPP:PTPPM,3))</f>
        <v>-</v>
      </c>
      <c r="AB87" s="24"/>
      <c r="AC87" s="18" t="str">
        <f t="shared" si="8"/>
        <v>-</v>
      </c>
      <c r="AD87" s="19" t="str">
        <f t="shared" si="9"/>
        <v>-</v>
      </c>
      <c r="AE87" s="20" t="str">
        <f t="shared" si="10"/>
        <v>-</v>
      </c>
      <c r="AF87" s="21" t="str">
        <f t="shared" si="11"/>
        <v>-</v>
      </c>
      <c r="AH87" s="29">
        <v>88</v>
      </c>
      <c r="AI87" s="30">
        <v>1052</v>
      </c>
      <c r="AJ87" s="125">
        <v>70000</v>
      </c>
      <c r="AQ87" s="34"/>
    </row>
    <row r="88" spans="2:43" ht="15" thickBot="1" x14ac:dyDescent="0.35">
      <c r="B88" s="22"/>
      <c r="C88" s="6"/>
      <c r="D88" s="8" t="str">
        <f t="shared" si="0"/>
        <v>N</v>
      </c>
      <c r="E88" s="8" t="str">
        <f t="shared" si="1"/>
        <v>Y</v>
      </c>
      <c r="F88" s="23"/>
      <c r="G88" s="140"/>
      <c r="H88" s="139"/>
      <c r="I88" s="141">
        <f t="shared" si="2"/>
        <v>0</v>
      </c>
      <c r="J88" s="139"/>
      <c r="K88" s="141">
        <f t="shared" si="3"/>
        <v>0</v>
      </c>
      <c r="L88" s="6"/>
      <c r="M88" s="16" t="str">
        <f>IF(ISERROR(VLOOKUP(L88,NEGL:NEGLP,2,FALSE)),"-",VLOOKUP(L88,NEGL:NEGLP,2,FALSE))</f>
        <v>-</v>
      </c>
      <c r="N88" s="16" t="str">
        <f>IF(ISERROR(VLOOKUP(L88,NEGL:PNEGLP,3,FALSE)),"-",VLOOKUP(L88,NEGL:PNEGLP,3,FALSE))</f>
        <v>-</v>
      </c>
      <c r="O88" s="6"/>
      <c r="P88" s="16" t="str">
        <f>IF(ISERROR(VLOOKUP(O88,LIK:LIKP,2,FALSE)),"-",VLOOKUP(O88,LIK:LIKP,2,FALSE))</f>
        <v>-</v>
      </c>
      <c r="Q88" s="16" t="str">
        <f>IF(ISERROR(VLOOKUP(O88,LIK:PLIKP,3,FALSE)),"-",VLOOKUP(O88,LIK:PLIKP,3,FALSE))</f>
        <v>-</v>
      </c>
      <c r="R88" s="6"/>
      <c r="S88" s="16" t="str">
        <f>IF(ISERROR(VLOOKUP(R88,SEVE:SEVEP,2,FALSE)),"-",VLOOKUP(R88,SEVE:SEVEP,2,FALSE))</f>
        <v>-</v>
      </c>
      <c r="T88" s="16" t="str">
        <f>IF(ISERROR(VLOOKUP(R88,SEVE:PSEVEP,3,FALSE)),"-",VLOOKUP(R88,SEVE:PSEVEP,3,FALSE))</f>
        <v>-</v>
      </c>
      <c r="U88" s="6"/>
      <c r="V88" s="16">
        <f t="shared" si="4"/>
        <v>0</v>
      </c>
      <c r="W88" s="16">
        <f t="shared" si="5"/>
        <v>0</v>
      </c>
      <c r="X88" s="16" t="str">
        <f t="shared" si="6"/>
        <v>-</v>
      </c>
      <c r="Y88" s="16" t="str">
        <f t="shared" si="7"/>
        <v>-</v>
      </c>
      <c r="Z88" s="17" t="str">
        <f>IF(ISERROR(VLOOKUP(X88,TPP:TPPM,2)),"-",VLOOKUP(X88,TPP:TPPM,2))</f>
        <v>-</v>
      </c>
      <c r="AA88" s="17" t="str">
        <f>IF(ISERROR(VLOOKUP(Y88,TPP:PTPPM,3)),"-",VLOOKUP(Y88,TPP:PTPPM,3))</f>
        <v>-</v>
      </c>
      <c r="AB88" s="24"/>
      <c r="AC88" s="18" t="str">
        <f t="shared" si="8"/>
        <v>-</v>
      </c>
      <c r="AD88" s="19" t="str">
        <f t="shared" si="9"/>
        <v>-</v>
      </c>
      <c r="AE88" s="20" t="str">
        <f t="shared" si="10"/>
        <v>-</v>
      </c>
      <c r="AF88" s="21" t="str">
        <f t="shared" si="11"/>
        <v>-</v>
      </c>
      <c r="AH88" s="29">
        <v>89</v>
      </c>
      <c r="AI88" s="30">
        <v>1140</v>
      </c>
      <c r="AJ88" s="125">
        <v>70000</v>
      </c>
      <c r="AQ88" s="34"/>
    </row>
    <row r="89" spans="2:43" ht="15" thickBot="1" x14ac:dyDescent="0.35">
      <c r="B89" s="22"/>
      <c r="C89" s="6"/>
      <c r="D89" s="8" t="str">
        <f t="shared" si="0"/>
        <v>N</v>
      </c>
      <c r="E89" s="8" t="str">
        <f t="shared" si="1"/>
        <v>Y</v>
      </c>
      <c r="F89" s="23"/>
      <c r="G89" s="140"/>
      <c r="H89" s="139"/>
      <c r="I89" s="141">
        <f t="shared" si="2"/>
        <v>0</v>
      </c>
      <c r="J89" s="139"/>
      <c r="K89" s="141">
        <f t="shared" si="3"/>
        <v>0</v>
      </c>
      <c r="L89" s="6"/>
      <c r="M89" s="16" t="str">
        <f>IF(ISERROR(VLOOKUP(L89,NEGL:NEGLP,2,FALSE)),"-",VLOOKUP(L89,NEGL:NEGLP,2,FALSE))</f>
        <v>-</v>
      </c>
      <c r="N89" s="16" t="str">
        <f>IF(ISERROR(VLOOKUP(L89,NEGL:PNEGLP,3,FALSE)),"-",VLOOKUP(L89,NEGL:PNEGLP,3,FALSE))</f>
        <v>-</v>
      </c>
      <c r="O89" s="6"/>
      <c r="P89" s="16" t="str">
        <f>IF(ISERROR(VLOOKUP(O89,LIK:LIKP,2,FALSE)),"-",VLOOKUP(O89,LIK:LIKP,2,FALSE))</f>
        <v>-</v>
      </c>
      <c r="Q89" s="16" t="str">
        <f>IF(ISERROR(VLOOKUP(O89,LIK:PLIKP,3,FALSE)),"-",VLOOKUP(O89,LIK:PLIKP,3,FALSE))</f>
        <v>-</v>
      </c>
      <c r="R89" s="6"/>
      <c r="S89" s="16" t="str">
        <f>IF(ISERROR(VLOOKUP(R89,SEVE:SEVEP,2,FALSE)),"-",VLOOKUP(R89,SEVE:SEVEP,2,FALSE))</f>
        <v>-</v>
      </c>
      <c r="T89" s="16" t="str">
        <f>IF(ISERROR(VLOOKUP(R89,SEVE:PSEVEP,3,FALSE)),"-",VLOOKUP(R89,SEVE:PSEVEP,3,FALSE))</f>
        <v>-</v>
      </c>
      <c r="U89" s="6"/>
      <c r="V89" s="16">
        <f t="shared" si="4"/>
        <v>0</v>
      </c>
      <c r="W89" s="16">
        <f t="shared" si="5"/>
        <v>0</v>
      </c>
      <c r="X89" s="16" t="str">
        <f t="shared" si="6"/>
        <v>-</v>
      </c>
      <c r="Y89" s="16" t="str">
        <f t="shared" si="7"/>
        <v>-</v>
      </c>
      <c r="Z89" s="17" t="str">
        <f>IF(ISERROR(VLOOKUP(X89,TPP:TPPM,2)),"-",VLOOKUP(X89,TPP:TPPM,2))</f>
        <v>-</v>
      </c>
      <c r="AA89" s="17" t="str">
        <f>IF(ISERROR(VLOOKUP(Y89,TPP:PTPPM,3)),"-",VLOOKUP(Y89,TPP:PTPPM,3))</f>
        <v>-</v>
      </c>
      <c r="AB89" s="24"/>
      <c r="AC89" s="18" t="str">
        <f t="shared" si="8"/>
        <v>-</v>
      </c>
      <c r="AD89" s="19" t="str">
        <f t="shared" si="9"/>
        <v>-</v>
      </c>
      <c r="AE89" s="20" t="str">
        <f t="shared" si="10"/>
        <v>-</v>
      </c>
      <c r="AF89" s="21" t="str">
        <f t="shared" si="11"/>
        <v>-</v>
      </c>
      <c r="AH89" s="29">
        <v>90</v>
      </c>
      <c r="AI89" s="30">
        <v>1235</v>
      </c>
      <c r="AJ89" s="125">
        <v>70000</v>
      </c>
      <c r="AQ89" s="34"/>
    </row>
    <row r="90" spans="2:43" ht="15" thickBot="1" x14ac:dyDescent="0.35">
      <c r="B90" s="22"/>
      <c r="C90" s="6"/>
      <c r="D90" s="8" t="str">
        <f t="shared" si="0"/>
        <v>N</v>
      </c>
      <c r="E90" s="8" t="str">
        <f t="shared" si="1"/>
        <v>Y</v>
      </c>
      <c r="F90" s="23"/>
      <c r="G90" s="140"/>
      <c r="H90" s="139"/>
      <c r="I90" s="141">
        <f t="shared" si="2"/>
        <v>0</v>
      </c>
      <c r="J90" s="139"/>
      <c r="K90" s="141">
        <f t="shared" si="3"/>
        <v>0</v>
      </c>
      <c r="L90" s="6"/>
      <c r="M90" s="16" t="str">
        <f>IF(ISERROR(VLOOKUP(L90,NEGL:NEGLP,2,FALSE)),"-",VLOOKUP(L90,NEGL:NEGLP,2,FALSE))</f>
        <v>-</v>
      </c>
      <c r="N90" s="16" t="str">
        <f>IF(ISERROR(VLOOKUP(L90,NEGL:PNEGLP,3,FALSE)),"-",VLOOKUP(L90,NEGL:PNEGLP,3,FALSE))</f>
        <v>-</v>
      </c>
      <c r="O90" s="6"/>
      <c r="P90" s="16" t="str">
        <f>IF(ISERROR(VLOOKUP(O90,LIK:LIKP,2,FALSE)),"-",VLOOKUP(O90,LIK:LIKP,2,FALSE))</f>
        <v>-</v>
      </c>
      <c r="Q90" s="16" t="str">
        <f>IF(ISERROR(VLOOKUP(O90,LIK:PLIKP,3,FALSE)),"-",VLOOKUP(O90,LIK:PLIKP,3,FALSE))</f>
        <v>-</v>
      </c>
      <c r="R90" s="6"/>
      <c r="S90" s="16" t="str">
        <f>IF(ISERROR(VLOOKUP(R90,SEVE:SEVEP,2,FALSE)),"-",VLOOKUP(R90,SEVE:SEVEP,2,FALSE))</f>
        <v>-</v>
      </c>
      <c r="T90" s="16" t="str">
        <f>IF(ISERROR(VLOOKUP(R90,SEVE:PSEVEP,3,FALSE)),"-",VLOOKUP(R90,SEVE:PSEVEP,3,FALSE))</f>
        <v>-</v>
      </c>
      <c r="U90" s="6"/>
      <c r="V90" s="16">
        <f t="shared" si="4"/>
        <v>0</v>
      </c>
      <c r="W90" s="16">
        <f t="shared" si="5"/>
        <v>0</v>
      </c>
      <c r="X90" s="16" t="str">
        <f t="shared" si="6"/>
        <v>-</v>
      </c>
      <c r="Y90" s="16" t="str">
        <f t="shared" si="7"/>
        <v>-</v>
      </c>
      <c r="Z90" s="17" t="str">
        <f>IF(ISERROR(VLOOKUP(X90,TPP:TPPM,2)),"-",VLOOKUP(X90,TPP:TPPM,2))</f>
        <v>-</v>
      </c>
      <c r="AA90" s="17" t="str">
        <f>IF(ISERROR(VLOOKUP(Y90,TPP:PTPPM,3)),"-",VLOOKUP(Y90,TPP:PTPPM,3))</f>
        <v>-</v>
      </c>
      <c r="AB90" s="24"/>
      <c r="AC90" s="18" t="str">
        <f t="shared" si="8"/>
        <v>-</v>
      </c>
      <c r="AD90" s="19" t="str">
        <f t="shared" si="9"/>
        <v>-</v>
      </c>
      <c r="AE90" s="20" t="str">
        <f t="shared" si="10"/>
        <v>-</v>
      </c>
      <c r="AF90" s="21" t="str">
        <f t="shared" si="11"/>
        <v>-</v>
      </c>
      <c r="AH90" s="29">
        <v>91</v>
      </c>
      <c r="AI90" s="30">
        <v>1337</v>
      </c>
      <c r="AJ90" s="125">
        <v>70000</v>
      </c>
      <c r="AQ90" s="34"/>
    </row>
    <row r="91" spans="2:43" ht="15" thickBot="1" x14ac:dyDescent="0.35">
      <c r="B91" s="22"/>
      <c r="C91" s="6"/>
      <c r="D91" s="8" t="str">
        <f t="shared" si="0"/>
        <v>N</v>
      </c>
      <c r="E91" s="8" t="str">
        <f t="shared" si="1"/>
        <v>Y</v>
      </c>
      <c r="F91" s="23"/>
      <c r="G91" s="140"/>
      <c r="H91" s="139"/>
      <c r="I91" s="141">
        <f t="shared" si="2"/>
        <v>0</v>
      </c>
      <c r="J91" s="139"/>
      <c r="K91" s="141">
        <f t="shared" si="3"/>
        <v>0</v>
      </c>
      <c r="L91" s="6"/>
      <c r="M91" s="16" t="str">
        <f>IF(ISERROR(VLOOKUP(L91,NEGL:NEGLP,2,FALSE)),"-",VLOOKUP(L91,NEGL:NEGLP,2,FALSE))</f>
        <v>-</v>
      </c>
      <c r="N91" s="16" t="str">
        <f>IF(ISERROR(VLOOKUP(L91,NEGL:PNEGLP,3,FALSE)),"-",VLOOKUP(L91,NEGL:PNEGLP,3,FALSE))</f>
        <v>-</v>
      </c>
      <c r="O91" s="6"/>
      <c r="P91" s="16" t="str">
        <f>IF(ISERROR(VLOOKUP(O91,LIK:LIKP,2,FALSE)),"-",VLOOKUP(O91,LIK:LIKP,2,FALSE))</f>
        <v>-</v>
      </c>
      <c r="Q91" s="16" t="str">
        <f>IF(ISERROR(VLOOKUP(O91,LIK:PLIKP,3,FALSE)),"-",VLOOKUP(O91,LIK:PLIKP,3,FALSE))</f>
        <v>-</v>
      </c>
      <c r="R91" s="6"/>
      <c r="S91" s="16" t="str">
        <f>IF(ISERROR(VLOOKUP(R91,SEVE:SEVEP,2,FALSE)),"-",VLOOKUP(R91,SEVE:SEVEP,2,FALSE))</f>
        <v>-</v>
      </c>
      <c r="T91" s="16" t="str">
        <f>IF(ISERROR(VLOOKUP(R91,SEVE:PSEVEP,3,FALSE)),"-",VLOOKUP(R91,SEVE:PSEVEP,3,FALSE))</f>
        <v>-</v>
      </c>
      <c r="U91" s="6"/>
      <c r="V91" s="16">
        <f t="shared" si="4"/>
        <v>0</v>
      </c>
      <c r="W91" s="16">
        <f t="shared" si="5"/>
        <v>0</v>
      </c>
      <c r="X91" s="16" t="str">
        <f t="shared" si="6"/>
        <v>-</v>
      </c>
      <c r="Y91" s="16" t="str">
        <f t="shared" si="7"/>
        <v>-</v>
      </c>
      <c r="Z91" s="17" t="str">
        <f>IF(ISERROR(VLOOKUP(X91,TPP:TPPM,2)),"-",VLOOKUP(X91,TPP:TPPM,2))</f>
        <v>-</v>
      </c>
      <c r="AA91" s="17" t="str">
        <f>IF(ISERROR(VLOOKUP(Y91,TPP:PTPPM,3)),"-",VLOOKUP(Y91,TPP:PTPPM,3))</f>
        <v>-</v>
      </c>
      <c r="AB91" s="24"/>
      <c r="AC91" s="18" t="str">
        <f t="shared" si="8"/>
        <v>-</v>
      </c>
      <c r="AD91" s="19" t="str">
        <f t="shared" si="9"/>
        <v>-</v>
      </c>
      <c r="AE91" s="20" t="str">
        <f t="shared" si="10"/>
        <v>-</v>
      </c>
      <c r="AF91" s="21" t="str">
        <f t="shared" si="11"/>
        <v>-</v>
      </c>
      <c r="AH91" s="29">
        <v>92</v>
      </c>
      <c r="AI91" s="30">
        <v>1449</v>
      </c>
      <c r="AJ91" s="125">
        <v>70000</v>
      </c>
      <c r="AQ91" s="34"/>
    </row>
    <row r="92" spans="2:43" ht="15" thickBot="1" x14ac:dyDescent="0.35">
      <c r="B92" s="22"/>
      <c r="C92" s="6"/>
      <c r="D92" s="8" t="str">
        <f t="shared" si="0"/>
        <v>N</v>
      </c>
      <c r="E92" s="8" t="str">
        <f t="shared" si="1"/>
        <v>Y</v>
      </c>
      <c r="F92" s="23"/>
      <c r="G92" s="140"/>
      <c r="H92" s="139"/>
      <c r="I92" s="141">
        <f t="shared" si="2"/>
        <v>0</v>
      </c>
      <c r="J92" s="139"/>
      <c r="K92" s="141">
        <f t="shared" si="3"/>
        <v>0</v>
      </c>
      <c r="L92" s="6"/>
      <c r="M92" s="16" t="str">
        <f>IF(ISERROR(VLOOKUP(L92,NEGL:NEGLP,2,FALSE)),"-",VLOOKUP(L92,NEGL:NEGLP,2,FALSE))</f>
        <v>-</v>
      </c>
      <c r="N92" s="16" t="str">
        <f>IF(ISERROR(VLOOKUP(L92,NEGL:PNEGLP,3,FALSE)),"-",VLOOKUP(L92,NEGL:PNEGLP,3,FALSE))</f>
        <v>-</v>
      </c>
      <c r="O92" s="6"/>
      <c r="P92" s="16" t="str">
        <f>IF(ISERROR(VLOOKUP(O92,LIK:LIKP,2,FALSE)),"-",VLOOKUP(O92,LIK:LIKP,2,FALSE))</f>
        <v>-</v>
      </c>
      <c r="Q92" s="16" t="str">
        <f>IF(ISERROR(VLOOKUP(O92,LIK:PLIKP,3,FALSE)),"-",VLOOKUP(O92,LIK:PLIKP,3,FALSE))</f>
        <v>-</v>
      </c>
      <c r="R92" s="6"/>
      <c r="S92" s="16" t="str">
        <f>IF(ISERROR(VLOOKUP(R92,SEVE:SEVEP,2,FALSE)),"-",VLOOKUP(R92,SEVE:SEVEP,2,FALSE))</f>
        <v>-</v>
      </c>
      <c r="T92" s="16" t="str">
        <f>IF(ISERROR(VLOOKUP(R92,SEVE:PSEVEP,3,FALSE)),"-",VLOOKUP(R92,SEVE:PSEVEP,3,FALSE))</f>
        <v>-</v>
      </c>
      <c r="U92" s="6"/>
      <c r="V92" s="16">
        <f t="shared" si="4"/>
        <v>0</v>
      </c>
      <c r="W92" s="16">
        <f t="shared" si="5"/>
        <v>0</v>
      </c>
      <c r="X92" s="16" t="str">
        <f t="shared" si="6"/>
        <v>-</v>
      </c>
      <c r="Y92" s="16" t="str">
        <f t="shared" si="7"/>
        <v>-</v>
      </c>
      <c r="Z92" s="17" t="str">
        <f>IF(ISERROR(VLOOKUP(X92,TPP:TPPM,2)),"-",VLOOKUP(X92,TPP:TPPM,2))</f>
        <v>-</v>
      </c>
      <c r="AA92" s="17" t="str">
        <f>IF(ISERROR(VLOOKUP(Y92,TPP:PTPPM,3)),"-",VLOOKUP(Y92,TPP:PTPPM,3))</f>
        <v>-</v>
      </c>
      <c r="AB92" s="24"/>
      <c r="AC92" s="18" t="str">
        <f t="shared" si="8"/>
        <v>-</v>
      </c>
      <c r="AD92" s="19" t="str">
        <f t="shared" si="9"/>
        <v>-</v>
      </c>
      <c r="AE92" s="20" t="str">
        <f t="shared" si="10"/>
        <v>-</v>
      </c>
      <c r="AF92" s="21" t="str">
        <f t="shared" si="11"/>
        <v>-</v>
      </c>
      <c r="AH92" s="29">
        <v>93</v>
      </c>
      <c r="AI92" s="30">
        <v>1569</v>
      </c>
      <c r="AJ92" s="125">
        <v>70000</v>
      </c>
      <c r="AQ92" s="34"/>
    </row>
    <row r="93" spans="2:43" ht="15" thickBot="1" x14ac:dyDescent="0.35">
      <c r="B93" s="22"/>
      <c r="C93" s="6"/>
      <c r="D93" s="8" t="str">
        <f t="shared" si="0"/>
        <v>N</v>
      </c>
      <c r="E93" s="8" t="str">
        <f t="shared" si="1"/>
        <v>Y</v>
      </c>
      <c r="F93" s="23"/>
      <c r="G93" s="140"/>
      <c r="H93" s="139"/>
      <c r="I93" s="141">
        <f t="shared" si="2"/>
        <v>0</v>
      </c>
      <c r="J93" s="139"/>
      <c r="K93" s="141">
        <f t="shared" si="3"/>
        <v>0</v>
      </c>
      <c r="L93" s="6"/>
      <c r="M93" s="16" t="str">
        <f>IF(ISERROR(VLOOKUP(L93,NEGL:NEGLP,2,FALSE)),"-",VLOOKUP(L93,NEGL:NEGLP,2,FALSE))</f>
        <v>-</v>
      </c>
      <c r="N93" s="16" t="str">
        <f>IF(ISERROR(VLOOKUP(L93,NEGL:PNEGLP,3,FALSE)),"-",VLOOKUP(L93,NEGL:PNEGLP,3,FALSE))</f>
        <v>-</v>
      </c>
      <c r="O93" s="6"/>
      <c r="P93" s="16" t="str">
        <f>IF(ISERROR(VLOOKUP(O93,LIK:LIKP,2,FALSE)),"-",VLOOKUP(O93,LIK:LIKP,2,FALSE))</f>
        <v>-</v>
      </c>
      <c r="Q93" s="16" t="str">
        <f>IF(ISERROR(VLOOKUP(O93,LIK:PLIKP,3,FALSE)),"-",VLOOKUP(O93,LIK:PLIKP,3,FALSE))</f>
        <v>-</v>
      </c>
      <c r="R93" s="6"/>
      <c r="S93" s="16" t="str">
        <f>IF(ISERROR(VLOOKUP(R93,SEVE:SEVEP,2,FALSE)),"-",VLOOKUP(R93,SEVE:SEVEP,2,FALSE))</f>
        <v>-</v>
      </c>
      <c r="T93" s="16" t="str">
        <f>IF(ISERROR(VLOOKUP(R93,SEVE:PSEVEP,3,FALSE)),"-",VLOOKUP(R93,SEVE:PSEVEP,3,FALSE))</f>
        <v>-</v>
      </c>
      <c r="U93" s="6"/>
      <c r="V93" s="16">
        <f t="shared" si="4"/>
        <v>0</v>
      </c>
      <c r="W93" s="16">
        <f t="shared" si="5"/>
        <v>0</v>
      </c>
      <c r="X93" s="16" t="str">
        <f t="shared" si="6"/>
        <v>-</v>
      </c>
      <c r="Y93" s="16" t="str">
        <f t="shared" si="7"/>
        <v>-</v>
      </c>
      <c r="Z93" s="17" t="str">
        <f>IF(ISERROR(VLOOKUP(X93,TPP:TPPM,2)),"-",VLOOKUP(X93,TPP:TPPM,2))</f>
        <v>-</v>
      </c>
      <c r="AA93" s="17" t="str">
        <f>IF(ISERROR(VLOOKUP(Y93,TPP:PTPPM,3)),"-",VLOOKUP(Y93,TPP:PTPPM,3))</f>
        <v>-</v>
      </c>
      <c r="AB93" s="24"/>
      <c r="AC93" s="18" t="str">
        <f t="shared" si="8"/>
        <v>-</v>
      </c>
      <c r="AD93" s="19" t="str">
        <f t="shared" si="9"/>
        <v>-</v>
      </c>
      <c r="AE93" s="20" t="str">
        <f t="shared" si="10"/>
        <v>-</v>
      </c>
      <c r="AF93" s="21" t="str">
        <f t="shared" si="11"/>
        <v>-</v>
      </c>
      <c r="AH93" s="29">
        <v>94</v>
      </c>
      <c r="AI93" s="30">
        <v>1700</v>
      </c>
      <c r="AJ93" s="125">
        <v>70000</v>
      </c>
      <c r="AQ93" s="34"/>
    </row>
    <row r="94" spans="2:43" ht="15" thickBot="1" x14ac:dyDescent="0.35">
      <c r="B94" s="22"/>
      <c r="C94" s="6"/>
      <c r="D94" s="8" t="str">
        <f t="shared" si="0"/>
        <v>N</v>
      </c>
      <c r="E94" s="8" t="str">
        <f t="shared" si="1"/>
        <v>Y</v>
      </c>
      <c r="F94" s="23"/>
      <c r="G94" s="140"/>
      <c r="H94" s="139"/>
      <c r="I94" s="141">
        <f t="shared" si="2"/>
        <v>0</v>
      </c>
      <c r="J94" s="139"/>
      <c r="K94" s="141">
        <f t="shared" si="3"/>
        <v>0</v>
      </c>
      <c r="L94" s="6"/>
      <c r="M94" s="16" t="str">
        <f>IF(ISERROR(VLOOKUP(L94,NEGL:NEGLP,2,FALSE)),"-",VLOOKUP(L94,NEGL:NEGLP,2,FALSE))</f>
        <v>-</v>
      </c>
      <c r="N94" s="16" t="str">
        <f>IF(ISERROR(VLOOKUP(L94,NEGL:PNEGLP,3,FALSE)),"-",VLOOKUP(L94,NEGL:PNEGLP,3,FALSE))</f>
        <v>-</v>
      </c>
      <c r="O94" s="6"/>
      <c r="P94" s="16" t="str">
        <f>IF(ISERROR(VLOOKUP(O94,LIK:LIKP,2,FALSE)),"-",VLOOKUP(O94,LIK:LIKP,2,FALSE))</f>
        <v>-</v>
      </c>
      <c r="Q94" s="16" t="str">
        <f>IF(ISERROR(VLOOKUP(O94,LIK:PLIKP,3,FALSE)),"-",VLOOKUP(O94,LIK:PLIKP,3,FALSE))</f>
        <v>-</v>
      </c>
      <c r="R94" s="6"/>
      <c r="S94" s="16" t="str">
        <f>IF(ISERROR(VLOOKUP(R94,SEVE:SEVEP,2,FALSE)),"-",VLOOKUP(R94,SEVE:SEVEP,2,FALSE))</f>
        <v>-</v>
      </c>
      <c r="T94" s="16" t="str">
        <f>IF(ISERROR(VLOOKUP(R94,SEVE:PSEVEP,3,FALSE)),"-",VLOOKUP(R94,SEVE:PSEVEP,3,FALSE))</f>
        <v>-</v>
      </c>
      <c r="U94" s="6"/>
      <c r="V94" s="16">
        <f t="shared" si="4"/>
        <v>0</v>
      </c>
      <c r="W94" s="16">
        <f t="shared" si="5"/>
        <v>0</v>
      </c>
      <c r="X94" s="16" t="str">
        <f t="shared" si="6"/>
        <v>-</v>
      </c>
      <c r="Y94" s="16" t="str">
        <f t="shared" si="7"/>
        <v>-</v>
      </c>
      <c r="Z94" s="17" t="str">
        <f>IF(ISERROR(VLOOKUP(X94,TPP:TPPM,2)),"-",VLOOKUP(X94,TPP:TPPM,2))</f>
        <v>-</v>
      </c>
      <c r="AA94" s="17" t="str">
        <f>IF(ISERROR(VLOOKUP(Y94,TPP:PTPPM,3)),"-",VLOOKUP(Y94,TPP:PTPPM,3))</f>
        <v>-</v>
      </c>
      <c r="AB94" s="24"/>
      <c r="AC94" s="18" t="str">
        <f t="shared" si="8"/>
        <v>-</v>
      </c>
      <c r="AD94" s="19" t="str">
        <f t="shared" si="9"/>
        <v>-</v>
      </c>
      <c r="AE94" s="20" t="str">
        <f t="shared" si="10"/>
        <v>-</v>
      </c>
      <c r="AF94" s="21" t="str">
        <f t="shared" si="11"/>
        <v>-</v>
      </c>
      <c r="AH94" s="29">
        <v>95</v>
      </c>
      <c r="AI94" s="30">
        <v>1842</v>
      </c>
      <c r="AJ94" s="125">
        <v>70000</v>
      </c>
      <c r="AQ94" s="34"/>
    </row>
    <row r="95" spans="2:43" ht="15" thickBot="1" x14ac:dyDescent="0.35">
      <c r="B95" s="22"/>
      <c r="C95" s="6"/>
      <c r="D95" s="8" t="str">
        <f t="shared" ref="D95:D98" si="28">IF(AND(O95=$BA$6,R95=$BE$5),"Y",IF(AND(O95=$BA$6,R95=$BE$6),"Y",IF(AND(O95=$BA$6,R95=$BE$7),"Y",IF(AND(O95=$BA$7,R95=$BE$5),"Y",IF(AND(O95=$BA$7,R95=$BE$6),"Y",IF(AND(O95=$BA$7,R95=$BE$7),"Y",IF(AND(O95=$BA$8,R95=$BE$5),"Y",IF(AND(O95=$BA$8,R95=$BE$6),"Y",IF(AND(O95=$BA$8,R95=$BE$7),"Y","N")))))))))</f>
        <v>N</v>
      </c>
      <c r="E95" s="8" t="str">
        <f t="shared" ref="E95:E98" si="29">IF(AND(Q95&gt;13,T95&gt;4),"Y","N")</f>
        <v>Y</v>
      </c>
      <c r="F95" s="23"/>
      <c r="G95" s="140"/>
      <c r="H95" s="139"/>
      <c r="I95" s="141">
        <f t="shared" si="2"/>
        <v>0</v>
      </c>
      <c r="J95" s="139"/>
      <c r="K95" s="141">
        <f t="shared" si="3"/>
        <v>0</v>
      </c>
      <c r="L95" s="6"/>
      <c r="M95" s="16" t="str">
        <f>IF(ISERROR(VLOOKUP(L95,NEGL:NEGLP,2,FALSE)),"-",VLOOKUP(L95,NEGL:NEGLP,2,FALSE))</f>
        <v>-</v>
      </c>
      <c r="N95" s="16" t="str">
        <f>IF(ISERROR(VLOOKUP(L95,NEGL:PNEGLP,3,FALSE)),"-",VLOOKUP(L95,NEGL:PNEGLP,3,FALSE))</f>
        <v>-</v>
      </c>
      <c r="O95" s="6"/>
      <c r="P95" s="16" t="str">
        <f>IF(ISERROR(VLOOKUP(O95,LIK:LIKP,2,FALSE)),"-",VLOOKUP(O95,LIK:LIKP,2,FALSE))</f>
        <v>-</v>
      </c>
      <c r="Q95" s="16" t="str">
        <f>IF(ISERROR(VLOOKUP(O95,LIK:PLIKP,3,FALSE)),"-",VLOOKUP(O95,LIK:PLIKP,3,FALSE))</f>
        <v>-</v>
      </c>
      <c r="R95" s="6"/>
      <c r="S95" s="16" t="str">
        <f>IF(ISERROR(VLOOKUP(R95,SEVE:SEVEP,2,FALSE)),"-",VLOOKUP(R95,SEVE:SEVEP,2,FALSE))</f>
        <v>-</v>
      </c>
      <c r="T95" s="16" t="str">
        <f>IF(ISERROR(VLOOKUP(R95,SEVE:PSEVEP,3,FALSE)),"-",VLOOKUP(R95,SEVE:PSEVEP,3,FALSE))</f>
        <v>-</v>
      </c>
      <c r="U95" s="6"/>
      <c r="V95" s="16">
        <f t="shared" si="4"/>
        <v>0</v>
      </c>
      <c r="W95" s="16">
        <f t="shared" si="5"/>
        <v>0</v>
      </c>
      <c r="X95" s="16" t="str">
        <f t="shared" ref="X95:X98" si="30">IF(ISERROR(H95+J95+M95+P95+S95+V95+$G$1+$G$2),"-",H95+J95+M95+P95+S95+V95+$G$1+$G$2)</f>
        <v>-</v>
      </c>
      <c r="Y95" s="16" t="str">
        <f t="shared" ref="Y95:Y98" si="31">IF(ISERROR(I95+K95+N95+Q95+T95+W95+$H$1+$H$2),"-",I95+K95+N95+Q95+T95+W95+$H$1+$H$2)</f>
        <v>-</v>
      </c>
      <c r="Z95" s="17" t="str">
        <f>IF(ISERROR(VLOOKUP(X95,TPP:TPPM,2)),"-",VLOOKUP(X95,TPP:TPPM,2))</f>
        <v>-</v>
      </c>
      <c r="AA95" s="17" t="str">
        <f>IF(ISERROR(VLOOKUP(Y95,TPP:PTPPM,3)),"-",VLOOKUP(Y95,TPP:PTPPM,3))</f>
        <v>-</v>
      </c>
      <c r="AB95" s="24"/>
      <c r="AC95" s="18" t="str">
        <f t="shared" ref="AC95:AC98" si="32">IF(ISERROR(Z95*AB95),"-",Z95*AB95)</f>
        <v>-</v>
      </c>
      <c r="AD95" s="19" t="str">
        <f t="shared" ref="AD95:AD98" si="33">IF(ISERROR(AA95*AB95),"-",AA95*AB95)</f>
        <v>-</v>
      </c>
      <c r="AE95" s="20" t="str">
        <f t="shared" ref="AE95:AE98" si="34">IF(ISERROR(Z95-AC95),"-",(ROUNDDOWN(Z95-AC95,0)))</f>
        <v>-</v>
      </c>
      <c r="AF95" s="21" t="str">
        <f t="shared" ref="AF95:AF98" si="35">IF(ISERROR(AA95-AD95),"-",(ROUNDDOWN(AA95-AD95,0)))</f>
        <v>-</v>
      </c>
      <c r="AH95" s="29">
        <v>96</v>
      </c>
      <c r="AI95" s="30">
        <v>1995</v>
      </c>
      <c r="AJ95" s="125">
        <v>70000</v>
      </c>
      <c r="AQ95" s="34"/>
    </row>
    <row r="96" spans="2:43" ht="15" thickBot="1" x14ac:dyDescent="0.35">
      <c r="B96" s="22"/>
      <c r="C96" s="6"/>
      <c r="D96" s="8" t="str">
        <f t="shared" si="28"/>
        <v>N</v>
      </c>
      <c r="E96" s="8" t="str">
        <f t="shared" si="29"/>
        <v>Y</v>
      </c>
      <c r="F96" s="23"/>
      <c r="G96" s="140"/>
      <c r="H96" s="139"/>
      <c r="I96" s="141">
        <f t="shared" si="2"/>
        <v>0</v>
      </c>
      <c r="J96" s="139"/>
      <c r="K96" s="141">
        <f t="shared" si="3"/>
        <v>0</v>
      </c>
      <c r="L96" s="6"/>
      <c r="M96" s="16" t="str">
        <f>IF(ISERROR(VLOOKUP(L96,NEGL:NEGLP,2,FALSE)),"-",VLOOKUP(L96,NEGL:NEGLP,2,FALSE))</f>
        <v>-</v>
      </c>
      <c r="N96" s="16" t="str">
        <f>IF(ISERROR(VLOOKUP(L96,NEGL:PNEGLP,3,FALSE)),"-",VLOOKUP(L96,NEGL:PNEGLP,3,FALSE))</f>
        <v>-</v>
      </c>
      <c r="O96" s="6"/>
      <c r="P96" s="16" t="str">
        <f>IF(ISERROR(VLOOKUP(O96,LIK:LIKP,2,FALSE)),"-",VLOOKUP(O96,LIK:LIKP,2,FALSE))</f>
        <v>-</v>
      </c>
      <c r="Q96" s="16" t="str">
        <f>IF(ISERROR(VLOOKUP(O96,LIK:PLIKP,3,FALSE)),"-",VLOOKUP(O96,LIK:PLIKP,3,FALSE))</f>
        <v>-</v>
      </c>
      <c r="R96" s="6"/>
      <c r="S96" s="16" t="str">
        <f>IF(ISERROR(VLOOKUP(R96,SEVE:SEVEP,2,FALSE)),"-",VLOOKUP(R96,SEVE:SEVEP,2,FALSE))</f>
        <v>-</v>
      </c>
      <c r="T96" s="16" t="str">
        <f>IF(ISERROR(VLOOKUP(R96,SEVE:PSEVEP,3,FALSE)),"-",VLOOKUP(R96,SEVE:PSEVEP,3,FALSE))</f>
        <v>-</v>
      </c>
      <c r="U96" s="6"/>
      <c r="V96" s="16">
        <f t="shared" si="4"/>
        <v>0</v>
      </c>
      <c r="W96" s="16">
        <f t="shared" si="5"/>
        <v>0</v>
      </c>
      <c r="X96" s="16" t="str">
        <f t="shared" si="30"/>
        <v>-</v>
      </c>
      <c r="Y96" s="16" t="str">
        <f t="shared" si="31"/>
        <v>-</v>
      </c>
      <c r="Z96" s="17" t="str">
        <f>IF(ISERROR(VLOOKUP(X96,TPP:TPPM,2)),"-",VLOOKUP(X96,TPP:TPPM,2))</f>
        <v>-</v>
      </c>
      <c r="AA96" s="17" t="str">
        <f>IF(ISERROR(VLOOKUP(Y96,TPP:PTPPM,3)),"-",VLOOKUP(Y96,TPP:PTPPM,3))</f>
        <v>-</v>
      </c>
      <c r="AB96" s="24"/>
      <c r="AC96" s="18" t="str">
        <f t="shared" si="32"/>
        <v>-</v>
      </c>
      <c r="AD96" s="19" t="str">
        <f t="shared" si="33"/>
        <v>-</v>
      </c>
      <c r="AE96" s="20" t="str">
        <f t="shared" si="34"/>
        <v>-</v>
      </c>
      <c r="AF96" s="21" t="str">
        <f t="shared" si="35"/>
        <v>-</v>
      </c>
      <c r="AH96" s="29">
        <v>97</v>
      </c>
      <c r="AI96" s="30">
        <v>2161</v>
      </c>
      <c r="AJ96" s="125">
        <v>70000</v>
      </c>
      <c r="AQ96" s="34"/>
    </row>
    <row r="97" spans="2:43" ht="15" thickBot="1" x14ac:dyDescent="0.35">
      <c r="B97" s="22"/>
      <c r="C97" s="6"/>
      <c r="D97" s="8" t="str">
        <f t="shared" si="28"/>
        <v>N</v>
      </c>
      <c r="E97" s="8" t="str">
        <f t="shared" si="29"/>
        <v>Y</v>
      </c>
      <c r="F97" s="23"/>
      <c r="G97" s="140"/>
      <c r="H97" s="139"/>
      <c r="I97" s="141">
        <f t="shared" si="2"/>
        <v>0</v>
      </c>
      <c r="J97" s="139"/>
      <c r="K97" s="141">
        <f t="shared" si="3"/>
        <v>0</v>
      </c>
      <c r="L97" s="6"/>
      <c r="M97" s="16" t="str">
        <f>IF(ISERROR(VLOOKUP(L97,NEGL:NEGLP,2,FALSE)),"-",VLOOKUP(L97,NEGL:NEGLP,2,FALSE))</f>
        <v>-</v>
      </c>
      <c r="N97" s="16" t="str">
        <f>IF(ISERROR(VLOOKUP(L97,NEGL:PNEGLP,3,FALSE)),"-",VLOOKUP(L97,NEGL:PNEGLP,3,FALSE))</f>
        <v>-</v>
      </c>
      <c r="O97" s="6"/>
      <c r="P97" s="16" t="str">
        <f>IF(ISERROR(VLOOKUP(O97,LIK:LIKP,2,FALSE)),"-",VLOOKUP(O97,LIK:LIKP,2,FALSE))</f>
        <v>-</v>
      </c>
      <c r="Q97" s="16" t="str">
        <f>IF(ISERROR(VLOOKUP(O97,LIK:PLIKP,3,FALSE)),"-",VLOOKUP(O97,LIK:PLIKP,3,FALSE))</f>
        <v>-</v>
      </c>
      <c r="R97" s="6"/>
      <c r="S97" s="16" t="str">
        <f>IF(ISERROR(VLOOKUP(R97,SEVE:SEVEP,2,FALSE)),"-",VLOOKUP(R97,SEVE:SEVEP,2,FALSE))</f>
        <v>-</v>
      </c>
      <c r="T97" s="16" t="str">
        <f>IF(ISERROR(VLOOKUP(R97,SEVE:PSEVEP,3,FALSE)),"-",VLOOKUP(R97,SEVE:PSEVEP,3,FALSE))</f>
        <v>-</v>
      </c>
      <c r="U97" s="6"/>
      <c r="V97" s="16">
        <f t="shared" si="4"/>
        <v>0</v>
      </c>
      <c r="W97" s="16">
        <f t="shared" si="5"/>
        <v>0</v>
      </c>
      <c r="X97" s="16" t="str">
        <f t="shared" si="30"/>
        <v>-</v>
      </c>
      <c r="Y97" s="16" t="str">
        <f t="shared" si="31"/>
        <v>-</v>
      </c>
      <c r="Z97" s="17" t="str">
        <f>IF(ISERROR(VLOOKUP(X97,TPP:TPPM,2)),"-",VLOOKUP(X97,TPP:TPPM,2))</f>
        <v>-</v>
      </c>
      <c r="AA97" s="17" t="str">
        <f>IF(ISERROR(VLOOKUP(Y97,TPP:PTPPM,3)),"-",VLOOKUP(Y97,TPP:PTPPM,3))</f>
        <v>-</v>
      </c>
      <c r="AB97" s="24"/>
      <c r="AC97" s="18" t="str">
        <f t="shared" si="32"/>
        <v>-</v>
      </c>
      <c r="AD97" s="19" t="str">
        <f t="shared" si="33"/>
        <v>-</v>
      </c>
      <c r="AE97" s="20" t="str">
        <f t="shared" si="34"/>
        <v>-</v>
      </c>
      <c r="AF97" s="21" t="str">
        <f t="shared" si="35"/>
        <v>-</v>
      </c>
      <c r="AH97" s="29">
        <v>98</v>
      </c>
      <c r="AI97" s="30">
        <v>2341</v>
      </c>
      <c r="AJ97" s="125">
        <v>70000</v>
      </c>
      <c r="AQ97" s="34"/>
    </row>
    <row r="98" spans="2:43" ht="15" thickBot="1" x14ac:dyDescent="0.35">
      <c r="B98" s="22"/>
      <c r="C98" s="6"/>
      <c r="D98" s="8" t="str">
        <f t="shared" si="28"/>
        <v>N</v>
      </c>
      <c r="E98" s="8" t="str">
        <f t="shared" si="29"/>
        <v>Y</v>
      </c>
      <c r="F98" s="23"/>
      <c r="G98" s="140"/>
      <c r="H98" s="139"/>
      <c r="I98" s="141">
        <f t="shared" si="2"/>
        <v>0</v>
      </c>
      <c r="J98" s="139"/>
      <c r="K98" s="141">
        <f t="shared" si="3"/>
        <v>0</v>
      </c>
      <c r="L98" s="6"/>
      <c r="M98" s="16" t="str">
        <f>IF(ISERROR(VLOOKUP(L98,NEGL:NEGLP,2,FALSE)),"-",VLOOKUP(L98,NEGL:NEGLP,2,FALSE))</f>
        <v>-</v>
      </c>
      <c r="N98" s="16" t="str">
        <f>IF(ISERROR(VLOOKUP(L98,NEGL:PNEGLP,3,FALSE)),"-",VLOOKUP(L98,NEGL:PNEGLP,3,FALSE))</f>
        <v>-</v>
      </c>
      <c r="O98" s="6"/>
      <c r="P98" s="16" t="str">
        <f>IF(ISERROR(VLOOKUP(O98,LIK:LIKP,2,FALSE)),"-",VLOOKUP(O98,LIK:LIKP,2,FALSE))</f>
        <v>-</v>
      </c>
      <c r="Q98" s="16" t="str">
        <f>IF(ISERROR(VLOOKUP(O98,LIK:PLIKP,3,FALSE)),"-",VLOOKUP(O98,LIK:PLIKP,3,FALSE))</f>
        <v>-</v>
      </c>
      <c r="R98" s="6"/>
      <c r="S98" s="16" t="str">
        <f>IF(ISERROR(VLOOKUP(R98,SEVE:SEVEP,2,FALSE)),"-",VLOOKUP(R98,SEVE:SEVEP,2,FALSE))</f>
        <v>-</v>
      </c>
      <c r="T98" s="16" t="str">
        <f>IF(ISERROR(VLOOKUP(R98,SEVE:PSEVEP,3,FALSE)),"-",VLOOKUP(R98,SEVE:PSEVEP,3,FALSE))</f>
        <v>-</v>
      </c>
      <c r="U98" s="6"/>
      <c r="V98" s="16">
        <f t="shared" si="4"/>
        <v>0</v>
      </c>
      <c r="W98" s="16">
        <f t="shared" si="5"/>
        <v>0</v>
      </c>
      <c r="X98" s="16" t="str">
        <f t="shared" si="30"/>
        <v>-</v>
      </c>
      <c r="Y98" s="16" t="str">
        <f t="shared" si="31"/>
        <v>-</v>
      </c>
      <c r="Z98" s="17" t="str">
        <f>IF(ISERROR(VLOOKUP(X98,TPP:TPPM,2)),"-",VLOOKUP(X98,TPP:TPPM,2))</f>
        <v>-</v>
      </c>
      <c r="AA98" s="17" t="str">
        <f>IF(ISERROR(VLOOKUP(Y98,TPP:PTPPM,3)),"-",VLOOKUP(Y98,TPP:PTPPM,3))</f>
        <v>-</v>
      </c>
      <c r="AB98" s="24"/>
      <c r="AC98" s="18" t="str">
        <f t="shared" si="32"/>
        <v>-</v>
      </c>
      <c r="AD98" s="19" t="str">
        <f t="shared" si="33"/>
        <v>-</v>
      </c>
      <c r="AE98" s="20" t="str">
        <f t="shared" si="34"/>
        <v>-</v>
      </c>
      <c r="AF98" s="21" t="str">
        <f t="shared" si="35"/>
        <v>-</v>
      </c>
      <c r="AH98" s="29">
        <v>99</v>
      </c>
      <c r="AI98" s="30">
        <v>2536</v>
      </c>
      <c r="AJ98" s="125">
        <v>70000</v>
      </c>
      <c r="AQ98" s="34"/>
    </row>
    <row r="99" spans="2:43" ht="15" thickBot="1" x14ac:dyDescent="0.35">
      <c r="B99" s="22"/>
      <c r="C99" s="6"/>
      <c r="D99" s="8" t="str">
        <f t="shared" si="0"/>
        <v>N</v>
      </c>
      <c r="E99" s="8" t="str">
        <f t="shared" si="1"/>
        <v>Y</v>
      </c>
      <c r="F99" s="23"/>
      <c r="G99" s="140"/>
      <c r="H99" s="139"/>
      <c r="I99" s="141">
        <f t="shared" si="2"/>
        <v>0</v>
      </c>
      <c r="J99" s="139"/>
      <c r="K99" s="141">
        <f t="shared" si="3"/>
        <v>0</v>
      </c>
      <c r="L99" s="6"/>
      <c r="M99" s="16" t="str">
        <f>IF(ISERROR(VLOOKUP(L99,NEGL:NEGLP,2,FALSE)),"-",VLOOKUP(L99,NEGL:NEGLP,2,FALSE))</f>
        <v>-</v>
      </c>
      <c r="N99" s="16" t="str">
        <f>IF(ISERROR(VLOOKUP(L99,NEGL:PNEGLP,3,FALSE)),"-",VLOOKUP(L99,NEGL:PNEGLP,3,FALSE))</f>
        <v>-</v>
      </c>
      <c r="O99" s="6"/>
      <c r="P99" s="16" t="str">
        <f>IF(ISERROR(VLOOKUP(O99,LIK:LIKP,2,FALSE)),"-",VLOOKUP(O99,LIK:LIKP,2,FALSE))</f>
        <v>-</v>
      </c>
      <c r="Q99" s="16" t="str">
        <f>IF(ISERROR(VLOOKUP(O99,LIK:PLIKP,3,FALSE)),"-",VLOOKUP(O99,LIK:PLIKP,3,FALSE))</f>
        <v>-</v>
      </c>
      <c r="R99" s="6"/>
      <c r="S99" s="16" t="str">
        <f>IF(ISERROR(VLOOKUP(R99,SEVE:SEVEP,2,FALSE)),"-",VLOOKUP(R99,SEVE:SEVEP,2,FALSE))</f>
        <v>-</v>
      </c>
      <c r="T99" s="16" t="str">
        <f>IF(ISERROR(VLOOKUP(R99,SEVE:PSEVEP,3,FALSE)),"-",VLOOKUP(R99,SEVE:PSEVEP,3,FALSE))</f>
        <v>-</v>
      </c>
      <c r="U99" s="6"/>
      <c r="V99" s="16">
        <f t="shared" si="4"/>
        <v>0</v>
      </c>
      <c r="W99" s="16">
        <f t="shared" si="5"/>
        <v>0</v>
      </c>
      <c r="X99" s="16" t="str">
        <f t="shared" si="6"/>
        <v>-</v>
      </c>
      <c r="Y99" s="16" t="str">
        <f t="shared" si="7"/>
        <v>-</v>
      </c>
      <c r="Z99" s="17" t="str">
        <f>IF(ISERROR(VLOOKUP(X99,TPP:TPPM,2)),"-",VLOOKUP(X99,TPP:TPPM,2))</f>
        <v>-</v>
      </c>
      <c r="AA99" s="17" t="str">
        <f>IF(ISERROR(VLOOKUP(Y99,TPP:PTPPM,3)),"-",VLOOKUP(Y99,TPP:PTPPM,3))</f>
        <v>-</v>
      </c>
      <c r="AB99" s="24"/>
      <c r="AC99" s="18" t="str">
        <f t="shared" si="8"/>
        <v>-</v>
      </c>
      <c r="AD99" s="19" t="str">
        <f t="shared" si="9"/>
        <v>-</v>
      </c>
      <c r="AE99" s="20" t="str">
        <f t="shared" si="10"/>
        <v>-</v>
      </c>
      <c r="AF99" s="21" t="str">
        <f t="shared" si="11"/>
        <v>-</v>
      </c>
      <c r="AH99" s="29">
        <v>100</v>
      </c>
      <c r="AI99" s="30">
        <v>2748</v>
      </c>
      <c r="AJ99" s="125">
        <v>70000</v>
      </c>
      <c r="AQ99" s="34"/>
    </row>
    <row r="100" spans="2:43" ht="15" thickBot="1" x14ac:dyDescent="0.35">
      <c r="B100" s="22"/>
      <c r="C100" s="6"/>
      <c r="D100" s="8" t="str">
        <f t="shared" si="0"/>
        <v>N</v>
      </c>
      <c r="E100" s="8" t="str">
        <f t="shared" si="1"/>
        <v>Y</v>
      </c>
      <c r="F100" s="23"/>
      <c r="G100" s="140"/>
      <c r="H100" s="139"/>
      <c r="I100" s="141">
        <f t="shared" si="2"/>
        <v>0</v>
      </c>
      <c r="J100" s="139"/>
      <c r="K100" s="141">
        <f t="shared" si="3"/>
        <v>0</v>
      </c>
      <c r="L100" s="6"/>
      <c r="M100" s="16" t="str">
        <f>IF(ISERROR(VLOOKUP(L100,NEGL:NEGLP,2,FALSE)),"-",VLOOKUP(L100,NEGL:NEGLP,2,FALSE))</f>
        <v>-</v>
      </c>
      <c r="N100" s="16" t="str">
        <f>IF(ISERROR(VLOOKUP(L100,NEGL:PNEGLP,3,FALSE)),"-",VLOOKUP(L100,NEGL:PNEGLP,3,FALSE))</f>
        <v>-</v>
      </c>
      <c r="O100" s="6"/>
      <c r="P100" s="16" t="str">
        <f>IF(ISERROR(VLOOKUP(O100,LIK:LIKP,2,FALSE)),"-",VLOOKUP(O100,LIK:LIKP,2,FALSE))</f>
        <v>-</v>
      </c>
      <c r="Q100" s="16" t="str">
        <f>IF(ISERROR(VLOOKUP(O100,LIK:PLIKP,3,FALSE)),"-",VLOOKUP(O100,LIK:PLIKP,3,FALSE))</f>
        <v>-</v>
      </c>
      <c r="R100" s="6"/>
      <c r="S100" s="16" t="str">
        <f>IF(ISERROR(VLOOKUP(R100,SEVE:SEVEP,2,FALSE)),"-",VLOOKUP(R100,SEVE:SEVEP,2,FALSE))</f>
        <v>-</v>
      </c>
      <c r="T100" s="16" t="str">
        <f>IF(ISERROR(VLOOKUP(R100,SEVE:PSEVEP,3,FALSE)),"-",VLOOKUP(R100,SEVE:PSEVEP,3,FALSE))</f>
        <v>-</v>
      </c>
      <c r="U100" s="6"/>
      <c r="V100" s="16">
        <f t="shared" si="4"/>
        <v>0</v>
      </c>
      <c r="W100" s="16">
        <f t="shared" si="5"/>
        <v>0</v>
      </c>
      <c r="X100" s="16" t="str">
        <f t="shared" si="6"/>
        <v>-</v>
      </c>
      <c r="Y100" s="16" t="str">
        <f t="shared" si="7"/>
        <v>-</v>
      </c>
      <c r="Z100" s="17" t="str">
        <f>IF(ISERROR(VLOOKUP(X100,TPP:TPPM,2)),"-",VLOOKUP(X100,TPP:TPPM,2))</f>
        <v>-</v>
      </c>
      <c r="AA100" s="17" t="str">
        <f>IF(ISERROR(VLOOKUP(Y100,TPP:PTPPM,3)),"-",VLOOKUP(Y100,TPP:PTPPM,3))</f>
        <v>-</v>
      </c>
      <c r="AB100" s="24"/>
      <c r="AC100" s="18" t="str">
        <f t="shared" si="8"/>
        <v>-</v>
      </c>
      <c r="AD100" s="19" t="str">
        <f t="shared" si="9"/>
        <v>-</v>
      </c>
      <c r="AE100" s="20" t="str">
        <f t="shared" si="10"/>
        <v>-</v>
      </c>
      <c r="AF100" s="21" t="str">
        <f t="shared" si="11"/>
        <v>-</v>
      </c>
      <c r="AH100" s="29">
        <v>101</v>
      </c>
      <c r="AI100" s="30">
        <v>2976</v>
      </c>
      <c r="AJ100" s="125">
        <v>70000</v>
      </c>
      <c r="AQ100" s="34"/>
    </row>
    <row r="101" spans="2:43" ht="15" thickBot="1" x14ac:dyDescent="0.35">
      <c r="B101" s="22"/>
      <c r="C101" s="6"/>
      <c r="D101" s="8" t="str">
        <f t="shared" si="0"/>
        <v>N</v>
      </c>
      <c r="E101" s="8" t="str">
        <f t="shared" si="1"/>
        <v>Y</v>
      </c>
      <c r="F101" s="23"/>
      <c r="G101" s="140"/>
      <c r="H101" s="139"/>
      <c r="I101" s="141">
        <f t="shared" si="2"/>
        <v>0</v>
      </c>
      <c r="J101" s="139"/>
      <c r="K101" s="141">
        <f t="shared" si="3"/>
        <v>0</v>
      </c>
      <c r="L101" s="6"/>
      <c r="M101" s="16" t="str">
        <f>IF(ISERROR(VLOOKUP(L101,NEGL:NEGLP,2,FALSE)),"-",VLOOKUP(L101,NEGL:NEGLP,2,FALSE))</f>
        <v>-</v>
      </c>
      <c r="N101" s="16" t="str">
        <f>IF(ISERROR(VLOOKUP(L101,NEGL:PNEGLP,3,FALSE)),"-",VLOOKUP(L101,NEGL:PNEGLP,3,FALSE))</f>
        <v>-</v>
      </c>
      <c r="O101" s="6"/>
      <c r="P101" s="16" t="str">
        <f>IF(ISERROR(VLOOKUP(O101,LIK:LIKP,2,FALSE)),"-",VLOOKUP(O101,LIK:LIKP,2,FALSE))</f>
        <v>-</v>
      </c>
      <c r="Q101" s="16" t="str">
        <f>IF(ISERROR(VLOOKUP(O101,LIK:PLIKP,3,FALSE)),"-",VLOOKUP(O101,LIK:PLIKP,3,FALSE))</f>
        <v>-</v>
      </c>
      <c r="R101" s="6"/>
      <c r="S101" s="16" t="str">
        <f>IF(ISERROR(VLOOKUP(R101,SEVE:SEVEP,2,FALSE)),"-",VLOOKUP(R101,SEVE:SEVEP,2,FALSE))</f>
        <v>-</v>
      </c>
      <c r="T101" s="16" t="str">
        <f>IF(ISERROR(VLOOKUP(R101,SEVE:PSEVEP,3,FALSE)),"-",VLOOKUP(R101,SEVE:PSEVEP,3,FALSE))</f>
        <v>-</v>
      </c>
      <c r="U101" s="6"/>
      <c r="V101" s="16">
        <f t="shared" si="4"/>
        <v>0</v>
      </c>
      <c r="W101" s="16">
        <f t="shared" si="5"/>
        <v>0</v>
      </c>
      <c r="X101" s="16" t="str">
        <f t="shared" si="6"/>
        <v>-</v>
      </c>
      <c r="Y101" s="16" t="str">
        <f t="shared" si="7"/>
        <v>-</v>
      </c>
      <c r="Z101" s="17" t="str">
        <f>IF(ISERROR(VLOOKUP(X101,TPP:TPPM,2)),"-",VLOOKUP(X101,TPP:TPPM,2))</f>
        <v>-</v>
      </c>
      <c r="AA101" s="17" t="str">
        <f>IF(ISERROR(VLOOKUP(Y101,TPP:PTPPM,3)),"-",VLOOKUP(Y101,TPP:PTPPM,3))</f>
        <v>-</v>
      </c>
      <c r="AB101" s="24"/>
      <c r="AC101" s="18" t="str">
        <f t="shared" si="8"/>
        <v>-</v>
      </c>
      <c r="AD101" s="19" t="str">
        <f t="shared" si="9"/>
        <v>-</v>
      </c>
      <c r="AE101" s="20" t="str">
        <f t="shared" si="10"/>
        <v>-</v>
      </c>
      <c r="AF101" s="21" t="str">
        <f t="shared" si="11"/>
        <v>-</v>
      </c>
      <c r="AH101" s="29">
        <v>102</v>
      </c>
      <c r="AI101" s="30">
        <v>3224</v>
      </c>
      <c r="AJ101" s="125">
        <v>70000</v>
      </c>
      <c r="AQ101" s="34"/>
    </row>
    <row r="102" spans="2:43" ht="15" thickBot="1" x14ac:dyDescent="0.35">
      <c r="B102" s="22"/>
      <c r="C102" s="6"/>
      <c r="D102" s="8" t="str">
        <f t="shared" si="0"/>
        <v>N</v>
      </c>
      <c r="E102" s="8" t="str">
        <f t="shared" si="1"/>
        <v>Y</v>
      </c>
      <c r="F102" s="23"/>
      <c r="G102" s="140"/>
      <c r="H102" s="139"/>
      <c r="I102" s="141">
        <f t="shared" si="2"/>
        <v>0</v>
      </c>
      <c r="J102" s="139"/>
      <c r="K102" s="141">
        <f t="shared" si="3"/>
        <v>0</v>
      </c>
      <c r="L102" s="6"/>
      <c r="M102" s="16" t="str">
        <f>IF(ISERROR(VLOOKUP(L102,NEGL:NEGLP,2,FALSE)),"-",VLOOKUP(L102,NEGL:NEGLP,2,FALSE))</f>
        <v>-</v>
      </c>
      <c r="N102" s="16" t="str">
        <f>IF(ISERROR(VLOOKUP(L102,NEGL:PNEGLP,3,FALSE)),"-",VLOOKUP(L102,NEGL:PNEGLP,3,FALSE))</f>
        <v>-</v>
      </c>
      <c r="O102" s="6"/>
      <c r="P102" s="16" t="str">
        <f>IF(ISERROR(VLOOKUP(O102,LIK:LIKP,2,FALSE)),"-",VLOOKUP(O102,LIK:LIKP,2,FALSE))</f>
        <v>-</v>
      </c>
      <c r="Q102" s="16" t="str">
        <f>IF(ISERROR(VLOOKUP(O102,LIK:PLIKP,3,FALSE)),"-",VLOOKUP(O102,LIK:PLIKP,3,FALSE))</f>
        <v>-</v>
      </c>
      <c r="R102" s="6"/>
      <c r="S102" s="16" t="str">
        <f>IF(ISERROR(VLOOKUP(R102,SEVE:SEVEP,2,FALSE)),"-",VLOOKUP(R102,SEVE:SEVEP,2,FALSE))</f>
        <v>-</v>
      </c>
      <c r="T102" s="16" t="str">
        <f>IF(ISERROR(VLOOKUP(R102,SEVE:PSEVEP,3,FALSE)),"-",VLOOKUP(R102,SEVE:PSEVEP,3,FALSE))</f>
        <v>-</v>
      </c>
      <c r="U102" s="6"/>
      <c r="V102" s="16">
        <f t="shared" si="4"/>
        <v>0</v>
      </c>
      <c r="W102" s="16">
        <f t="shared" si="5"/>
        <v>0</v>
      </c>
      <c r="X102" s="16" t="str">
        <f t="shared" si="6"/>
        <v>-</v>
      </c>
      <c r="Y102" s="16" t="str">
        <f t="shared" si="7"/>
        <v>-</v>
      </c>
      <c r="Z102" s="17" t="str">
        <f>IF(ISERROR(VLOOKUP(X102,TPP:TPPM,2)),"-",VLOOKUP(X102,TPP:TPPM,2))</f>
        <v>-</v>
      </c>
      <c r="AA102" s="17" t="str">
        <f>IF(ISERROR(VLOOKUP(Y102,TPP:PTPPM,3)),"-",VLOOKUP(Y102,TPP:PTPPM,3))</f>
        <v>-</v>
      </c>
      <c r="AB102" s="24"/>
      <c r="AC102" s="18" t="str">
        <f t="shared" si="8"/>
        <v>-</v>
      </c>
      <c r="AD102" s="19" t="str">
        <f t="shared" si="9"/>
        <v>-</v>
      </c>
      <c r="AE102" s="20" t="str">
        <f t="shared" si="10"/>
        <v>-</v>
      </c>
      <c r="AF102" s="21" t="str">
        <f t="shared" si="11"/>
        <v>-</v>
      </c>
      <c r="AH102" s="29">
        <v>103</v>
      </c>
      <c r="AI102" s="30">
        <v>3493</v>
      </c>
      <c r="AJ102" s="125">
        <v>70000</v>
      </c>
      <c r="AQ102" s="34"/>
    </row>
    <row r="103" spans="2:43" ht="15" thickBot="1" x14ac:dyDescent="0.35">
      <c r="B103" s="22"/>
      <c r="C103" s="6"/>
      <c r="D103" s="8" t="str">
        <f t="shared" ref="D103" si="36">IF(AND(O103=$BA$6,R103=$BE$5),"Y",IF(AND(O103=$BA$6,R103=$BE$6),"Y",IF(AND(O103=$BA$6,R103=$BE$7),"Y",IF(AND(O103=$BA$7,R103=$BE$5),"Y",IF(AND(O103=$BA$7,R103=$BE$6),"Y",IF(AND(O103=$BA$7,R103=$BE$7),"Y",IF(AND(O103=$BA$8,R103=$BE$5),"Y",IF(AND(O103=$BA$8,R103=$BE$6),"Y",IF(AND(O103=$BA$8,R103=$BE$7),"Y","N")))))))))</f>
        <v>N</v>
      </c>
      <c r="E103" s="8" t="str">
        <f>IF(AND(Q103&gt;13,T103&gt;4),"Y","N")</f>
        <v>Y</v>
      </c>
      <c r="F103" s="23"/>
      <c r="G103" s="140"/>
      <c r="H103" s="139"/>
      <c r="I103" s="141">
        <f>VLOOKUP(H103,$BO$4:$BP$14,2,FALSE)</f>
        <v>0</v>
      </c>
      <c r="J103" s="139"/>
      <c r="K103" s="141">
        <f>VLOOKUP(J103,$BR$4:$BS$24,2,FALSE)</f>
        <v>0</v>
      </c>
      <c r="L103" s="6"/>
      <c r="M103" s="16" t="str">
        <f>IF(ISERROR(VLOOKUP(L103,NEGL:NEGLP,2,FALSE)),"-",VLOOKUP(L103,NEGL:NEGLP,2,FALSE))</f>
        <v>-</v>
      </c>
      <c r="N103" s="16" t="str">
        <f>IF(ISERROR(VLOOKUP(L103,NEGL:PNEGLP,3,FALSE)),"-",VLOOKUP(L103,NEGL:PNEGLP,3,FALSE))</f>
        <v>-</v>
      </c>
      <c r="O103" s="6"/>
      <c r="P103" s="16" t="str">
        <f>IF(ISERROR(VLOOKUP(O103,LIK:LIKP,2,FALSE)),"-",VLOOKUP(O103,LIK:LIKP,2,FALSE))</f>
        <v>-</v>
      </c>
      <c r="Q103" s="16" t="str">
        <f>IF(ISERROR(VLOOKUP(O103,LIK:PLIKP,3,FALSE)),"-",VLOOKUP(O103,LIK:PLIKP,3,FALSE))</f>
        <v>-</v>
      </c>
      <c r="R103" s="6"/>
      <c r="S103" s="16" t="str">
        <f>IF(ISERROR(VLOOKUP(R103,SEVE:SEVEP,2,FALSE)),"-",VLOOKUP(R103,SEVE:SEVEP,2,FALSE))</f>
        <v>-</v>
      </c>
      <c r="T103" s="16" t="str">
        <f>IF(ISERROR(VLOOKUP(R103,SEVE:PSEVEP,3,FALSE)),"-",VLOOKUP(R103,SEVE:PSEVEP,3,FALSE))</f>
        <v>-</v>
      </c>
      <c r="U103" s="6"/>
      <c r="V103" s="16">
        <f>IF(ISERROR(VLOOKUP(U103,$BI$4:$BK$14,2,FALSE)),"-",VLOOKUP(U103,$BI$4:$BK$14,2,FALSE))</f>
        <v>0</v>
      </c>
      <c r="W103" s="16">
        <f>IF(ISERROR(VLOOKUP(V103,$BI$4:$BK$14,3,FALSE)),"-",VLOOKUP(V103,$BI$4:$BK$14,3,FALSE))</f>
        <v>0</v>
      </c>
      <c r="X103" s="16" t="str">
        <f>IF(ISERROR(H103+J103+M103+P103+S103+V103+$G$1+$G$2),"-",H103+J103+M103+P103+S103+V103+$G$1+$G$2)</f>
        <v>-</v>
      </c>
      <c r="Y103" s="16" t="str">
        <f>IF(ISERROR(I103+K103+N103+Q103+T103+W103+$H$1+$H$2),"-",I103+K103+N103+Q103+T103+W103+$H$1+$H$2)</f>
        <v>-</v>
      </c>
      <c r="Z103" s="17" t="str">
        <f>IF(ISERROR(VLOOKUP(X103,TPP:TPPM,2)),"-",VLOOKUP(X103,TPP:TPPM,2))</f>
        <v>-</v>
      </c>
      <c r="AA103" s="17" t="str">
        <f>IF(ISERROR(VLOOKUP(Y103,TPP:PTPPM,3)),"-",VLOOKUP(Y103,TPP:PTPPM,3))</f>
        <v>-</v>
      </c>
      <c r="AB103" s="24"/>
      <c r="AC103" s="18" t="str">
        <f>IF(ISERROR(Z103*AB103),"-",Z103*AB103)</f>
        <v>-</v>
      </c>
      <c r="AD103" s="19" t="str">
        <f>IF(ISERROR(AA103*AB103),"-",AA103*AB103)</f>
        <v>-</v>
      </c>
      <c r="AE103" s="20" t="str">
        <f>IF(ISERROR(Z103-AC103),"-",(ROUNDDOWN(Z103-AC103,0)))</f>
        <v>-</v>
      </c>
      <c r="AF103" s="21" t="str">
        <f>IF(ISERROR(AA103-AD103),"-",(ROUNDDOWN(AA103-AD103,0)))</f>
        <v>-</v>
      </c>
      <c r="AH103" s="29">
        <v>104</v>
      </c>
      <c r="AI103" s="30">
        <v>3784</v>
      </c>
      <c r="AJ103" s="125">
        <v>70000</v>
      </c>
      <c r="AQ103" s="34"/>
    </row>
    <row r="104" spans="2:43" x14ac:dyDescent="0.3">
      <c r="D104" s="10"/>
      <c r="E104" s="10"/>
      <c r="F104" s="11"/>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25"/>
      <c r="AE104" s="165">
        <f>SUM(AE4:AE103)</f>
        <v>22489</v>
      </c>
      <c r="AF104" s="165">
        <f>SUM(AF4:AF103)</f>
        <v>90000</v>
      </c>
      <c r="AH104" s="29">
        <v>105</v>
      </c>
      <c r="AI104" s="30">
        <v>4099</v>
      </c>
      <c r="AJ104" s="125">
        <v>70000</v>
      </c>
      <c r="AQ104" s="34"/>
    </row>
    <row r="105" spans="2:43" ht="15" thickBot="1" x14ac:dyDescent="0.35">
      <c r="D105" s="10"/>
      <c r="E105" s="10"/>
      <c r="F105" s="11"/>
      <c r="G105" s="12"/>
      <c r="H105" s="12"/>
      <c r="I105" s="12"/>
      <c r="J105" s="12"/>
      <c r="K105" s="12"/>
      <c r="L105" s="12"/>
      <c r="M105" s="12"/>
      <c r="N105" s="12"/>
      <c r="O105" s="12"/>
      <c r="P105" s="9"/>
      <c r="Q105" s="9"/>
      <c r="R105" s="9"/>
      <c r="S105" s="9"/>
      <c r="T105" s="9"/>
      <c r="U105" s="12"/>
      <c r="V105" s="12"/>
      <c r="W105" s="12"/>
      <c r="X105" s="12"/>
      <c r="Y105" s="12"/>
      <c r="Z105" s="12"/>
      <c r="AA105" s="12"/>
      <c r="AB105" s="12"/>
      <c r="AC105" s="12"/>
      <c r="AD105" s="25"/>
      <c r="AE105" s="166"/>
      <c r="AF105" s="166"/>
      <c r="AH105" s="29">
        <v>106</v>
      </c>
      <c r="AI105" s="30">
        <v>4440</v>
      </c>
      <c r="AJ105" s="125">
        <v>70000</v>
      </c>
      <c r="AQ105" s="34"/>
    </row>
    <row r="106" spans="2:43" x14ac:dyDescent="0.3">
      <c r="D106" s="13"/>
      <c r="E106" s="13"/>
      <c r="F106" s="14"/>
      <c r="AH106" s="29">
        <v>107</v>
      </c>
      <c r="AI106" s="30">
        <v>4810</v>
      </c>
      <c r="AJ106" s="125">
        <v>70000</v>
      </c>
      <c r="AQ106" s="34"/>
    </row>
    <row r="107" spans="2:43" x14ac:dyDescent="0.3">
      <c r="D107" s="13"/>
      <c r="E107" s="13"/>
      <c r="F107" s="14"/>
      <c r="AH107" s="29">
        <v>108</v>
      </c>
      <c r="AI107" s="30">
        <v>5211</v>
      </c>
      <c r="AJ107" s="125">
        <v>70000</v>
      </c>
      <c r="AQ107" s="34"/>
    </row>
    <row r="108" spans="2:43" x14ac:dyDescent="0.3">
      <c r="D108" s="13"/>
      <c r="E108" s="13"/>
      <c r="F108" s="14"/>
      <c r="AH108" s="29">
        <v>109</v>
      </c>
      <c r="AI108" s="30">
        <v>5645</v>
      </c>
      <c r="AJ108" s="125">
        <v>70000</v>
      </c>
      <c r="AQ108" s="34"/>
    </row>
    <row r="109" spans="2:43" x14ac:dyDescent="0.3">
      <c r="D109" s="13"/>
      <c r="E109" s="13"/>
      <c r="F109" s="14"/>
      <c r="AH109" s="29">
        <v>110</v>
      </c>
      <c r="AI109" s="30">
        <v>6115</v>
      </c>
      <c r="AJ109" s="125">
        <v>70000</v>
      </c>
      <c r="AQ109" s="34"/>
    </row>
    <row r="110" spans="2:43" x14ac:dyDescent="0.3">
      <c r="D110" s="13"/>
      <c r="E110" s="13"/>
      <c r="F110" s="14"/>
      <c r="AH110" s="29">
        <v>111</v>
      </c>
      <c r="AI110" s="30">
        <v>6624</v>
      </c>
      <c r="AJ110" s="125">
        <v>70000</v>
      </c>
      <c r="AQ110" s="34"/>
    </row>
    <row r="111" spans="2:43" x14ac:dyDescent="0.3">
      <c r="D111" s="13"/>
      <c r="E111" s="13"/>
      <c r="F111" s="14"/>
      <c r="AH111" s="29">
        <v>112</v>
      </c>
      <c r="AI111" s="30">
        <v>7176</v>
      </c>
      <c r="AJ111" s="125">
        <v>70000</v>
      </c>
      <c r="AQ111" s="34"/>
    </row>
    <row r="112" spans="2:43" x14ac:dyDescent="0.3">
      <c r="D112" s="13"/>
      <c r="E112" s="13"/>
      <c r="F112" s="14"/>
      <c r="AH112" s="29">
        <v>113</v>
      </c>
      <c r="AI112" s="30">
        <v>7774</v>
      </c>
      <c r="AJ112" s="125">
        <v>70000</v>
      </c>
      <c r="AQ112" s="34"/>
    </row>
    <row r="113" spans="4:43" x14ac:dyDescent="0.3">
      <c r="D113" s="13"/>
      <c r="E113" s="13"/>
      <c r="F113" s="14"/>
      <c r="AH113" s="29">
        <v>114</v>
      </c>
      <c r="AI113" s="30">
        <v>8421</v>
      </c>
      <c r="AJ113" s="125">
        <v>70000</v>
      </c>
      <c r="AQ113" s="34"/>
    </row>
    <row r="114" spans="4:43" x14ac:dyDescent="0.3">
      <c r="D114" s="13"/>
      <c r="E114" s="13"/>
      <c r="F114" s="14"/>
      <c r="AH114" s="29">
        <v>115</v>
      </c>
      <c r="AI114" s="30">
        <v>9122</v>
      </c>
      <c r="AJ114" s="125">
        <v>70000</v>
      </c>
      <c r="AQ114" s="34"/>
    </row>
    <row r="115" spans="4:43" x14ac:dyDescent="0.3">
      <c r="D115" s="13"/>
      <c r="E115" s="13"/>
      <c r="F115" s="14"/>
      <c r="AH115" s="29">
        <v>116</v>
      </c>
      <c r="AI115" s="30">
        <v>9882</v>
      </c>
      <c r="AJ115" s="125">
        <v>70000</v>
      </c>
      <c r="AQ115" s="34"/>
    </row>
    <row r="116" spans="4:43" x14ac:dyDescent="0.3">
      <c r="D116" s="13"/>
      <c r="E116" s="13"/>
      <c r="F116" s="14"/>
      <c r="AH116" s="29">
        <v>117</v>
      </c>
      <c r="AI116" s="30">
        <v>10705</v>
      </c>
      <c r="AJ116" s="125">
        <v>70000</v>
      </c>
      <c r="AQ116" s="34"/>
    </row>
    <row r="117" spans="4:43" x14ac:dyDescent="0.3">
      <c r="D117" s="13"/>
      <c r="E117" s="13"/>
      <c r="F117" s="14"/>
      <c r="AH117" s="29">
        <v>118</v>
      </c>
      <c r="AI117" s="30">
        <v>11597</v>
      </c>
      <c r="AJ117" s="125">
        <v>70000</v>
      </c>
      <c r="AQ117" s="34"/>
    </row>
    <row r="118" spans="4:43" x14ac:dyDescent="0.3">
      <c r="D118" s="13"/>
      <c r="E118" s="13"/>
      <c r="F118" s="14"/>
      <c r="AH118" s="29">
        <v>119</v>
      </c>
      <c r="AI118" s="30">
        <v>12563</v>
      </c>
      <c r="AJ118" s="125">
        <v>70000</v>
      </c>
      <c r="AQ118" s="34"/>
    </row>
    <row r="119" spans="4:43" x14ac:dyDescent="0.3">
      <c r="D119" s="13"/>
      <c r="E119" s="13"/>
      <c r="F119" s="14"/>
      <c r="AH119" s="29">
        <v>120</v>
      </c>
      <c r="AI119" s="30">
        <v>13609</v>
      </c>
      <c r="AJ119" s="125">
        <v>70000</v>
      </c>
      <c r="AQ119" s="34"/>
    </row>
    <row r="120" spans="4:43" x14ac:dyDescent="0.3">
      <c r="D120" s="13"/>
      <c r="E120" s="13"/>
      <c r="F120" s="14"/>
      <c r="AH120" s="29">
        <v>121</v>
      </c>
      <c r="AI120" s="30">
        <v>14743</v>
      </c>
      <c r="AJ120" s="125">
        <v>70000</v>
      </c>
      <c r="AQ120" s="34"/>
    </row>
    <row r="121" spans="4:43" x14ac:dyDescent="0.3">
      <c r="D121" s="13"/>
      <c r="E121" s="13"/>
      <c r="F121" s="14"/>
      <c r="AH121" s="29">
        <v>122</v>
      </c>
      <c r="AI121" s="30">
        <v>15971</v>
      </c>
      <c r="AJ121" s="125">
        <v>70000</v>
      </c>
      <c r="AQ121" s="34"/>
    </row>
    <row r="122" spans="4:43" x14ac:dyDescent="0.3">
      <c r="D122" s="13"/>
      <c r="E122" s="13"/>
      <c r="F122" s="14"/>
      <c r="AH122" s="29">
        <v>123</v>
      </c>
      <c r="AI122" s="30">
        <v>17301</v>
      </c>
      <c r="AJ122" s="125">
        <v>70000</v>
      </c>
      <c r="AQ122" s="34"/>
    </row>
    <row r="123" spans="4:43" x14ac:dyDescent="0.3">
      <c r="D123" s="13"/>
      <c r="E123" s="13"/>
      <c r="F123" s="14"/>
      <c r="AH123" s="29">
        <v>124</v>
      </c>
      <c r="AI123" s="30">
        <v>18742</v>
      </c>
      <c r="AJ123" s="125">
        <v>70000</v>
      </c>
      <c r="AQ123" s="34"/>
    </row>
    <row r="124" spans="4:43" x14ac:dyDescent="0.3">
      <c r="D124" s="13"/>
      <c r="E124" s="13"/>
      <c r="F124" s="14"/>
      <c r="AH124" s="29">
        <v>125</v>
      </c>
      <c r="AI124" s="30">
        <v>20302</v>
      </c>
      <c r="AJ124" s="125">
        <v>70000</v>
      </c>
      <c r="AQ124" s="34"/>
    </row>
    <row r="125" spans="4:43" x14ac:dyDescent="0.3">
      <c r="D125" s="13"/>
      <c r="E125" s="13"/>
      <c r="F125" s="14"/>
      <c r="AH125" s="29">
        <v>126</v>
      </c>
      <c r="AI125" s="30">
        <v>21993</v>
      </c>
      <c r="AJ125" s="125">
        <v>70000</v>
      </c>
      <c r="AQ125" s="34"/>
    </row>
    <row r="126" spans="4:43" x14ac:dyDescent="0.3">
      <c r="D126" s="13"/>
      <c r="E126" s="13"/>
      <c r="F126" s="14"/>
      <c r="AH126" s="29">
        <v>127</v>
      </c>
      <c r="AI126" s="30">
        <v>23825</v>
      </c>
      <c r="AJ126" s="125">
        <v>70000</v>
      </c>
      <c r="AQ126" s="34"/>
    </row>
    <row r="127" spans="4:43" x14ac:dyDescent="0.3">
      <c r="D127" s="13"/>
      <c r="E127" s="13"/>
      <c r="F127" s="14"/>
      <c r="AH127" s="29">
        <v>128</v>
      </c>
      <c r="AI127" s="30">
        <v>25810</v>
      </c>
      <c r="AJ127" s="125">
        <v>70000</v>
      </c>
      <c r="AQ127" s="34"/>
    </row>
    <row r="128" spans="4:43" x14ac:dyDescent="0.3">
      <c r="D128" s="13"/>
      <c r="E128" s="13"/>
      <c r="F128" s="14"/>
      <c r="AH128" s="29">
        <v>129</v>
      </c>
      <c r="AI128" s="30">
        <v>27959</v>
      </c>
      <c r="AJ128" s="125">
        <v>70000</v>
      </c>
      <c r="AQ128" s="34"/>
    </row>
    <row r="129" spans="4:43" x14ac:dyDescent="0.3">
      <c r="D129" s="13"/>
      <c r="E129" s="13"/>
      <c r="F129" s="14"/>
      <c r="AH129" s="29">
        <v>130</v>
      </c>
      <c r="AI129" s="30">
        <v>30288</v>
      </c>
      <c r="AJ129" s="125">
        <v>70000</v>
      </c>
      <c r="AQ129" s="34"/>
    </row>
    <row r="130" spans="4:43" x14ac:dyDescent="0.3">
      <c r="D130" s="13"/>
      <c r="E130" s="13"/>
      <c r="F130" s="14"/>
      <c r="AH130" s="29">
        <v>131</v>
      </c>
      <c r="AI130" s="30">
        <v>32810</v>
      </c>
      <c r="AJ130" s="125">
        <v>70000</v>
      </c>
      <c r="AQ130" s="34"/>
    </row>
    <row r="131" spans="4:43" x14ac:dyDescent="0.3">
      <c r="D131" s="13"/>
      <c r="E131" s="13"/>
      <c r="F131" s="14"/>
      <c r="AH131" s="29">
        <v>132</v>
      </c>
      <c r="AI131" s="30">
        <v>35543</v>
      </c>
      <c r="AJ131" s="125">
        <v>70000</v>
      </c>
      <c r="AQ131" s="34"/>
    </row>
    <row r="132" spans="4:43" x14ac:dyDescent="0.3">
      <c r="D132" s="13"/>
      <c r="E132" s="13"/>
      <c r="F132" s="14"/>
      <c r="AH132" s="29">
        <v>133</v>
      </c>
      <c r="AI132" s="30">
        <v>38503</v>
      </c>
      <c r="AJ132" s="125">
        <v>70000</v>
      </c>
      <c r="AQ132" s="34"/>
    </row>
    <row r="133" spans="4:43" x14ac:dyDescent="0.3">
      <c r="D133" s="13"/>
      <c r="E133" s="13"/>
      <c r="F133" s="14"/>
      <c r="AH133" s="29">
        <v>134</v>
      </c>
      <c r="AI133" s="30">
        <v>41574</v>
      </c>
      <c r="AJ133" s="125">
        <v>70000</v>
      </c>
      <c r="AQ133" s="34"/>
    </row>
    <row r="134" spans="4:43" x14ac:dyDescent="0.3">
      <c r="D134" s="13"/>
      <c r="E134" s="13"/>
      <c r="F134" s="14"/>
      <c r="AH134" s="29">
        <v>135</v>
      </c>
      <c r="AI134" s="30">
        <v>44645</v>
      </c>
      <c r="AJ134" s="125">
        <v>70000</v>
      </c>
      <c r="AQ134" s="34"/>
    </row>
    <row r="135" spans="4:43" x14ac:dyDescent="0.3">
      <c r="D135" s="13"/>
      <c r="E135" s="13"/>
      <c r="F135" s="14"/>
      <c r="AH135" s="29">
        <v>136</v>
      </c>
      <c r="AI135" s="30">
        <v>47716</v>
      </c>
      <c r="AJ135" s="125">
        <v>70000</v>
      </c>
      <c r="AQ135" s="34"/>
    </row>
    <row r="136" spans="4:43" x14ac:dyDescent="0.3">
      <c r="D136" s="13"/>
      <c r="E136" s="13"/>
      <c r="F136" s="14"/>
      <c r="AH136" s="29">
        <v>137</v>
      </c>
      <c r="AI136" s="30">
        <v>50787</v>
      </c>
      <c r="AJ136" s="125">
        <v>70000</v>
      </c>
      <c r="AQ136" s="34"/>
    </row>
    <row r="137" spans="4:43" x14ac:dyDescent="0.3">
      <c r="D137" s="13"/>
      <c r="E137" s="13"/>
      <c r="F137" s="14"/>
      <c r="AH137" s="29">
        <v>138</v>
      </c>
      <c r="AI137" s="30">
        <v>53858</v>
      </c>
      <c r="AJ137" s="125">
        <v>70000</v>
      </c>
      <c r="AQ137" s="34"/>
    </row>
    <row r="138" spans="4:43" x14ac:dyDescent="0.3">
      <c r="D138" s="13"/>
      <c r="E138" s="13"/>
      <c r="F138" s="14"/>
      <c r="AH138" s="29">
        <v>139</v>
      </c>
      <c r="AI138" s="30">
        <v>56929</v>
      </c>
      <c r="AJ138" s="125">
        <v>70000</v>
      </c>
      <c r="AQ138" s="34"/>
    </row>
    <row r="139" spans="4:43" x14ac:dyDescent="0.3">
      <c r="D139" s="13"/>
      <c r="E139" s="13"/>
      <c r="F139" s="14"/>
      <c r="AH139" s="29">
        <v>140</v>
      </c>
      <c r="AI139" s="30">
        <v>60000</v>
      </c>
      <c r="AJ139" s="125">
        <v>70000</v>
      </c>
      <c r="AQ139" s="34"/>
    </row>
    <row r="140" spans="4:43" x14ac:dyDescent="0.3">
      <c r="D140" s="13"/>
      <c r="E140" s="13"/>
      <c r="F140" s="14"/>
      <c r="AH140" s="29">
        <v>141</v>
      </c>
      <c r="AI140" s="30">
        <v>63071</v>
      </c>
      <c r="AJ140" s="125">
        <v>70000</v>
      </c>
      <c r="AQ140" s="34"/>
    </row>
    <row r="141" spans="4:43" x14ac:dyDescent="0.3">
      <c r="D141" s="13"/>
      <c r="E141" s="13"/>
      <c r="F141" s="14"/>
      <c r="AH141" s="29">
        <v>142</v>
      </c>
      <c r="AI141" s="30">
        <v>66142</v>
      </c>
      <c r="AJ141" s="125">
        <v>70000</v>
      </c>
      <c r="AQ141" s="34"/>
    </row>
    <row r="142" spans="4:43" x14ac:dyDescent="0.3">
      <c r="D142" s="13"/>
      <c r="E142" s="13"/>
      <c r="F142" s="14"/>
      <c r="AH142" s="29">
        <v>143</v>
      </c>
      <c r="AI142" s="30">
        <v>69214</v>
      </c>
      <c r="AJ142" s="125">
        <v>70000</v>
      </c>
      <c r="AQ142" s="34"/>
    </row>
    <row r="143" spans="4:43" x14ac:dyDescent="0.3">
      <c r="D143" s="13"/>
      <c r="E143" s="13"/>
      <c r="F143" s="14"/>
      <c r="AH143" s="29">
        <v>144</v>
      </c>
      <c r="AI143" s="30">
        <v>70000</v>
      </c>
      <c r="AJ143" s="125">
        <v>70000</v>
      </c>
      <c r="AQ143" s="34"/>
    </row>
    <row r="144" spans="4:43" x14ac:dyDescent="0.3">
      <c r="D144" s="13"/>
      <c r="E144" s="13"/>
      <c r="F144" s="14"/>
      <c r="AH144" s="29">
        <v>145</v>
      </c>
      <c r="AI144" s="30">
        <v>70000</v>
      </c>
      <c r="AJ144" s="125">
        <v>70000</v>
      </c>
      <c r="AQ144" s="34"/>
    </row>
    <row r="145" spans="4:43" x14ac:dyDescent="0.3">
      <c r="D145" s="13"/>
      <c r="E145" s="13"/>
      <c r="F145" s="14"/>
      <c r="AH145" s="29">
        <v>146</v>
      </c>
      <c r="AI145" s="30">
        <v>70000</v>
      </c>
      <c r="AJ145" s="125">
        <v>70000</v>
      </c>
      <c r="AQ145" s="34"/>
    </row>
    <row r="146" spans="4:43" x14ac:dyDescent="0.3">
      <c r="D146" s="13"/>
      <c r="E146" s="13"/>
      <c r="F146" s="14"/>
      <c r="AH146" s="29">
        <v>147</v>
      </c>
      <c r="AI146" s="30">
        <v>70000</v>
      </c>
      <c r="AJ146" s="125">
        <v>70000</v>
      </c>
      <c r="AQ146" s="34"/>
    </row>
    <row r="147" spans="4:43" x14ac:dyDescent="0.3">
      <c r="D147" s="13"/>
      <c r="E147" s="13"/>
      <c r="F147" s="14"/>
      <c r="AH147" s="29">
        <v>148</v>
      </c>
      <c r="AI147" s="30">
        <v>70000</v>
      </c>
      <c r="AJ147" s="125">
        <v>70000</v>
      </c>
      <c r="AQ147" s="34"/>
    </row>
    <row r="148" spans="4:43" x14ac:dyDescent="0.3">
      <c r="D148" s="13"/>
      <c r="E148" s="13"/>
      <c r="F148" s="14"/>
      <c r="AH148" s="29">
        <v>149</v>
      </c>
      <c r="AI148" s="30">
        <v>70000</v>
      </c>
      <c r="AJ148" s="125">
        <v>70000</v>
      </c>
      <c r="AQ148" s="34"/>
    </row>
    <row r="149" spans="4:43" x14ac:dyDescent="0.3">
      <c r="D149" s="13"/>
      <c r="E149" s="13"/>
      <c r="F149" s="14"/>
      <c r="AH149" s="29">
        <v>150</v>
      </c>
      <c r="AI149" s="30">
        <v>70000</v>
      </c>
      <c r="AJ149" s="125">
        <v>70000</v>
      </c>
      <c r="AQ149" s="34"/>
    </row>
    <row r="150" spans="4:43" x14ac:dyDescent="0.3">
      <c r="D150" s="13"/>
      <c r="E150" s="13"/>
      <c r="F150" s="14"/>
      <c r="AH150" s="29">
        <v>151</v>
      </c>
      <c r="AI150" s="30">
        <v>70000</v>
      </c>
      <c r="AJ150" s="125">
        <v>70000</v>
      </c>
      <c r="AQ150" s="34"/>
    </row>
    <row r="151" spans="4:43" x14ac:dyDescent="0.3">
      <c r="D151" s="13"/>
      <c r="E151" s="13"/>
      <c r="F151" s="14"/>
      <c r="AH151" s="29">
        <v>152</v>
      </c>
      <c r="AI151" s="30">
        <v>70000</v>
      </c>
      <c r="AJ151" s="125">
        <v>70000</v>
      </c>
      <c r="AQ151" s="34"/>
    </row>
    <row r="152" spans="4:43" x14ac:dyDescent="0.3">
      <c r="D152" s="13"/>
      <c r="E152" s="13"/>
      <c r="F152" s="14"/>
      <c r="AH152" s="29">
        <v>153</v>
      </c>
      <c r="AI152" s="30">
        <v>70000</v>
      </c>
      <c r="AJ152" s="125">
        <v>70000</v>
      </c>
      <c r="AQ152" s="34"/>
    </row>
    <row r="153" spans="4:43" x14ac:dyDescent="0.3">
      <c r="D153" s="13"/>
      <c r="E153" s="13"/>
      <c r="F153" s="14"/>
      <c r="AH153" s="29">
        <v>154</v>
      </c>
      <c r="AI153" s="30">
        <v>70000</v>
      </c>
      <c r="AJ153" s="125">
        <v>70000</v>
      </c>
      <c r="AQ153" s="34"/>
    </row>
    <row r="154" spans="4:43" x14ac:dyDescent="0.3">
      <c r="D154" s="13"/>
      <c r="E154" s="13"/>
      <c r="F154" s="14"/>
      <c r="AH154" s="29">
        <v>155</v>
      </c>
      <c r="AI154" s="30">
        <v>70000</v>
      </c>
      <c r="AJ154" s="125">
        <v>70000</v>
      </c>
      <c r="AQ154" s="34"/>
    </row>
    <row r="155" spans="4:43" x14ac:dyDescent="0.3">
      <c r="D155" s="13"/>
      <c r="E155" s="13"/>
      <c r="F155" s="14"/>
      <c r="AH155" s="29">
        <v>156</v>
      </c>
      <c r="AI155" s="30">
        <v>70000</v>
      </c>
      <c r="AJ155" s="125">
        <v>70000</v>
      </c>
      <c r="AQ155" s="34"/>
    </row>
    <row r="156" spans="4:43" x14ac:dyDescent="0.3">
      <c r="D156" s="13"/>
      <c r="E156" s="13"/>
      <c r="F156" s="14"/>
      <c r="AH156" s="29">
        <v>157</v>
      </c>
      <c r="AI156" s="30">
        <v>70000</v>
      </c>
      <c r="AJ156" s="125">
        <v>70000</v>
      </c>
      <c r="AQ156" s="34"/>
    </row>
    <row r="157" spans="4:43" x14ac:dyDescent="0.3">
      <c r="D157" s="13"/>
      <c r="E157" s="13"/>
      <c r="F157" s="14"/>
      <c r="AH157" s="29">
        <v>158</v>
      </c>
      <c r="AI157" s="30">
        <v>70000</v>
      </c>
      <c r="AJ157" s="125">
        <v>70000</v>
      </c>
      <c r="AQ157" s="34"/>
    </row>
    <row r="158" spans="4:43" x14ac:dyDescent="0.3">
      <c r="D158" s="13"/>
      <c r="E158" s="13"/>
      <c r="F158" s="14"/>
      <c r="AH158" s="29">
        <v>159</v>
      </c>
      <c r="AI158" s="30">
        <v>70000</v>
      </c>
      <c r="AJ158" s="125">
        <v>70000</v>
      </c>
      <c r="AQ158" s="34"/>
    </row>
    <row r="159" spans="4:43" x14ac:dyDescent="0.3">
      <c r="D159" s="13"/>
      <c r="E159" s="13"/>
      <c r="F159" s="14"/>
      <c r="AH159" s="29">
        <v>160</v>
      </c>
      <c r="AI159" s="30">
        <v>70000</v>
      </c>
      <c r="AJ159" s="125">
        <v>70000</v>
      </c>
      <c r="AQ159" s="34"/>
    </row>
    <row r="160" spans="4:43" x14ac:dyDescent="0.3">
      <c r="D160" s="13"/>
      <c r="E160" s="13"/>
      <c r="F160" s="14"/>
      <c r="AH160" s="29">
        <v>161</v>
      </c>
      <c r="AI160" s="30">
        <v>70000</v>
      </c>
      <c r="AJ160" s="125">
        <v>70000</v>
      </c>
      <c r="AQ160" s="34"/>
    </row>
    <row r="161" spans="4:43" x14ac:dyDescent="0.3">
      <c r="D161" s="13"/>
      <c r="E161" s="13"/>
      <c r="F161" s="14"/>
      <c r="AH161" s="29">
        <v>162</v>
      </c>
      <c r="AI161" s="30">
        <v>70000</v>
      </c>
      <c r="AJ161" s="125">
        <v>70000</v>
      </c>
      <c r="AQ161" s="34"/>
    </row>
    <row r="162" spans="4:43" x14ac:dyDescent="0.3">
      <c r="D162" s="13"/>
      <c r="E162" s="13"/>
      <c r="F162" s="14"/>
      <c r="AH162" s="29">
        <v>163</v>
      </c>
      <c r="AI162" s="30">
        <v>70000</v>
      </c>
      <c r="AJ162" s="125">
        <v>70000</v>
      </c>
      <c r="AQ162" s="34"/>
    </row>
    <row r="163" spans="4:43" x14ac:dyDescent="0.3">
      <c r="D163" s="13"/>
      <c r="E163" s="13"/>
      <c r="F163" s="14"/>
      <c r="AH163" s="29">
        <v>164</v>
      </c>
      <c r="AI163" s="30">
        <v>70000</v>
      </c>
      <c r="AJ163" s="125">
        <v>70000</v>
      </c>
      <c r="AQ163" s="34"/>
    </row>
    <row r="164" spans="4:43" x14ac:dyDescent="0.3">
      <c r="D164" s="13"/>
      <c r="E164" s="13"/>
      <c r="F164" s="14"/>
      <c r="AH164" s="29">
        <v>165</v>
      </c>
      <c r="AI164" s="30">
        <v>70000</v>
      </c>
      <c r="AJ164" s="125">
        <v>70000</v>
      </c>
      <c r="AQ164" s="34"/>
    </row>
    <row r="165" spans="4:43" x14ac:dyDescent="0.3">
      <c r="D165" s="13"/>
      <c r="E165" s="13"/>
      <c r="F165" s="14"/>
      <c r="AH165" s="29">
        <v>166</v>
      </c>
      <c r="AI165" s="30">
        <v>70000</v>
      </c>
      <c r="AJ165" s="125">
        <v>70000</v>
      </c>
      <c r="AQ165" s="34"/>
    </row>
    <row r="166" spans="4:43" x14ac:dyDescent="0.3">
      <c r="D166" s="13"/>
      <c r="E166" s="13"/>
      <c r="F166" s="14"/>
      <c r="AH166" s="29">
        <v>167</v>
      </c>
      <c r="AI166" s="30">
        <v>70000</v>
      </c>
      <c r="AJ166" s="125">
        <v>70000</v>
      </c>
      <c r="AQ166" s="34"/>
    </row>
    <row r="167" spans="4:43" x14ac:dyDescent="0.3">
      <c r="D167" s="13"/>
      <c r="E167" s="13"/>
      <c r="F167" s="14"/>
      <c r="AH167" s="29">
        <v>168</v>
      </c>
      <c r="AI167" s="30">
        <v>70000</v>
      </c>
      <c r="AJ167" s="125">
        <v>70000</v>
      </c>
      <c r="AQ167" s="34"/>
    </row>
    <row r="168" spans="4:43" x14ac:dyDescent="0.3">
      <c r="D168" s="13"/>
      <c r="E168" s="13"/>
      <c r="F168" s="14"/>
      <c r="AH168" s="29">
        <v>169</v>
      </c>
      <c r="AI168" s="30">
        <v>70000</v>
      </c>
      <c r="AJ168" s="125">
        <v>70000</v>
      </c>
      <c r="AQ168" s="34"/>
    </row>
    <row r="169" spans="4:43" x14ac:dyDescent="0.3">
      <c r="D169" s="13"/>
      <c r="E169" s="13"/>
      <c r="F169" s="14"/>
      <c r="AH169" s="29">
        <v>170</v>
      </c>
      <c r="AI169" s="30">
        <v>70000</v>
      </c>
      <c r="AJ169" s="125">
        <v>70000</v>
      </c>
      <c r="AQ169" s="34"/>
    </row>
    <row r="170" spans="4:43" x14ac:dyDescent="0.3">
      <c r="D170" s="13"/>
      <c r="E170" s="13"/>
      <c r="F170" s="14"/>
      <c r="AH170" s="29">
        <v>171</v>
      </c>
      <c r="AI170" s="30">
        <v>70000</v>
      </c>
      <c r="AJ170" s="125">
        <v>70000</v>
      </c>
      <c r="AQ170" s="34"/>
    </row>
    <row r="171" spans="4:43" x14ac:dyDescent="0.3">
      <c r="D171" s="13"/>
      <c r="E171" s="13"/>
      <c r="F171" s="14"/>
      <c r="AH171" s="29">
        <v>172</v>
      </c>
      <c r="AI171" s="30">
        <v>70000</v>
      </c>
      <c r="AJ171" s="125">
        <v>70000</v>
      </c>
      <c r="AQ171" s="34"/>
    </row>
    <row r="172" spans="4:43" x14ac:dyDescent="0.3">
      <c r="D172" s="13"/>
      <c r="E172" s="13"/>
      <c r="F172" s="14"/>
      <c r="AH172" s="29">
        <v>173</v>
      </c>
      <c r="AI172" s="30">
        <v>70000</v>
      </c>
      <c r="AJ172" s="125">
        <v>70000</v>
      </c>
      <c r="AQ172" s="34"/>
    </row>
    <row r="173" spans="4:43" x14ac:dyDescent="0.3">
      <c r="D173" s="13"/>
      <c r="E173" s="13"/>
      <c r="F173" s="14"/>
      <c r="AH173" s="29">
        <v>174</v>
      </c>
      <c r="AI173" s="30">
        <v>70000</v>
      </c>
      <c r="AJ173" s="125">
        <v>70000</v>
      </c>
      <c r="AQ173" s="34"/>
    </row>
    <row r="174" spans="4:43" x14ac:dyDescent="0.3">
      <c r="D174" s="13"/>
      <c r="E174" s="13"/>
      <c r="F174" s="14"/>
      <c r="AH174" s="29">
        <v>175</v>
      </c>
      <c r="AI174" s="30">
        <v>70000</v>
      </c>
      <c r="AJ174" s="125">
        <v>70000</v>
      </c>
      <c r="AQ174" s="34"/>
    </row>
    <row r="175" spans="4:43" x14ac:dyDescent="0.3">
      <c r="D175" s="13"/>
      <c r="E175" s="13"/>
      <c r="F175" s="14"/>
      <c r="AH175" s="29">
        <v>176</v>
      </c>
      <c r="AI175" s="30">
        <v>70000</v>
      </c>
      <c r="AJ175" s="125">
        <v>70000</v>
      </c>
      <c r="AQ175" s="34"/>
    </row>
    <row r="176" spans="4:43" x14ac:dyDescent="0.3">
      <c r="D176" s="13"/>
      <c r="E176" s="13"/>
      <c r="F176" s="14"/>
      <c r="AH176" s="29">
        <v>177</v>
      </c>
      <c r="AI176" s="30">
        <v>70000</v>
      </c>
      <c r="AJ176" s="125">
        <v>70000</v>
      </c>
      <c r="AQ176" s="34"/>
    </row>
    <row r="177" spans="4:43" x14ac:dyDescent="0.3">
      <c r="D177" s="13"/>
      <c r="E177" s="13"/>
      <c r="F177" s="14"/>
      <c r="AH177" s="29">
        <v>178</v>
      </c>
      <c r="AI177" s="30">
        <v>70000</v>
      </c>
      <c r="AJ177" s="125">
        <v>70000</v>
      </c>
      <c r="AQ177" s="34"/>
    </row>
    <row r="178" spans="4:43" x14ac:dyDescent="0.3">
      <c r="D178" s="13"/>
      <c r="E178" s="13"/>
      <c r="F178" s="14"/>
      <c r="AH178" s="29">
        <v>179</v>
      </c>
      <c r="AI178" s="30">
        <v>70000</v>
      </c>
      <c r="AJ178" s="125">
        <v>70000</v>
      </c>
      <c r="AQ178" s="34"/>
    </row>
    <row r="179" spans="4:43" x14ac:dyDescent="0.3">
      <c r="D179" s="13"/>
      <c r="E179" s="13"/>
      <c r="F179" s="14"/>
      <c r="AH179" s="29">
        <v>180</v>
      </c>
      <c r="AI179" s="30">
        <v>70000</v>
      </c>
      <c r="AJ179" s="125">
        <v>70000</v>
      </c>
      <c r="AQ179" s="34"/>
    </row>
    <row r="180" spans="4:43" x14ac:dyDescent="0.3">
      <c r="D180" s="13"/>
      <c r="E180" s="13"/>
      <c r="F180" s="14"/>
      <c r="AH180" s="29">
        <v>181</v>
      </c>
      <c r="AI180" s="30">
        <v>70000</v>
      </c>
      <c r="AJ180" s="125">
        <v>70000</v>
      </c>
      <c r="AQ180" s="34"/>
    </row>
    <row r="181" spans="4:43" x14ac:dyDescent="0.3">
      <c r="D181" s="13"/>
      <c r="E181" s="13"/>
      <c r="F181" s="14"/>
      <c r="AH181" s="29">
        <v>182</v>
      </c>
      <c r="AI181" s="30">
        <v>70000</v>
      </c>
      <c r="AJ181" s="125">
        <v>70000</v>
      </c>
      <c r="AQ181" s="34"/>
    </row>
    <row r="182" spans="4:43" x14ac:dyDescent="0.3">
      <c r="D182" s="13"/>
      <c r="E182" s="13"/>
      <c r="F182" s="14"/>
      <c r="AH182" s="29">
        <v>183</v>
      </c>
      <c r="AI182" s="30">
        <v>70000</v>
      </c>
      <c r="AJ182" s="125">
        <v>70000</v>
      </c>
      <c r="AQ182" s="34"/>
    </row>
    <row r="183" spans="4:43" x14ac:dyDescent="0.3">
      <c r="D183" s="13"/>
      <c r="E183" s="13"/>
      <c r="F183" s="14"/>
      <c r="AH183" s="29">
        <v>184</v>
      </c>
      <c r="AI183" s="30">
        <v>70000</v>
      </c>
      <c r="AJ183" s="125">
        <v>70000</v>
      </c>
      <c r="AQ183" s="34"/>
    </row>
    <row r="184" spans="4:43" x14ac:dyDescent="0.3">
      <c r="D184" s="13"/>
      <c r="E184" s="13"/>
      <c r="F184" s="14"/>
      <c r="AH184" s="29">
        <v>185</v>
      </c>
      <c r="AI184" s="30">
        <v>70000</v>
      </c>
      <c r="AJ184" s="125">
        <v>70000</v>
      </c>
      <c r="AQ184" s="34"/>
    </row>
    <row r="185" spans="4:43" x14ac:dyDescent="0.3">
      <c r="D185" s="13"/>
      <c r="E185" s="13"/>
      <c r="F185" s="14"/>
      <c r="AH185" s="29">
        <v>186</v>
      </c>
      <c r="AI185" s="30">
        <v>70000</v>
      </c>
      <c r="AJ185" s="125">
        <v>70000</v>
      </c>
      <c r="AQ185" s="34"/>
    </row>
    <row r="186" spans="4:43" x14ac:dyDescent="0.3">
      <c r="D186" s="13"/>
      <c r="E186" s="13"/>
      <c r="F186" s="14"/>
      <c r="AH186" s="29">
        <v>187</v>
      </c>
      <c r="AI186" s="30">
        <v>70000</v>
      </c>
      <c r="AJ186" s="125">
        <v>70000</v>
      </c>
      <c r="AQ186" s="34"/>
    </row>
    <row r="187" spans="4:43" x14ac:dyDescent="0.3">
      <c r="D187" s="13"/>
      <c r="E187" s="13"/>
      <c r="F187" s="14"/>
      <c r="AH187" s="29">
        <v>188</v>
      </c>
      <c r="AI187" s="30">
        <v>70000</v>
      </c>
      <c r="AJ187" s="125">
        <v>70000</v>
      </c>
      <c r="AQ187" s="34"/>
    </row>
    <row r="188" spans="4:43" x14ac:dyDescent="0.3">
      <c r="D188" s="13"/>
      <c r="E188" s="13"/>
      <c r="F188" s="14"/>
      <c r="AH188" s="29">
        <v>189</v>
      </c>
      <c r="AI188" s="30">
        <v>70000</v>
      </c>
      <c r="AJ188" s="125">
        <v>70000</v>
      </c>
      <c r="AQ188" s="34"/>
    </row>
    <row r="189" spans="4:43" x14ac:dyDescent="0.3">
      <c r="D189" s="13"/>
      <c r="E189" s="13"/>
      <c r="F189" s="14"/>
      <c r="AH189" s="29">
        <v>190</v>
      </c>
      <c r="AI189" s="30">
        <v>70000</v>
      </c>
      <c r="AJ189" s="125">
        <v>70000</v>
      </c>
    </row>
    <row r="190" spans="4:43" x14ac:dyDescent="0.3">
      <c r="D190" s="13"/>
      <c r="E190" s="13"/>
      <c r="F190" s="14"/>
      <c r="AH190" s="29">
        <v>191</v>
      </c>
      <c r="AI190" s="30">
        <v>70000</v>
      </c>
      <c r="AJ190" s="125">
        <v>70000</v>
      </c>
    </row>
    <row r="191" spans="4:43" x14ac:dyDescent="0.3">
      <c r="D191" s="13"/>
      <c r="E191" s="13"/>
      <c r="F191" s="14"/>
      <c r="AH191" s="29">
        <v>192</v>
      </c>
      <c r="AI191" s="30">
        <v>70000</v>
      </c>
      <c r="AJ191" s="125">
        <v>70000</v>
      </c>
    </row>
    <row r="192" spans="4:43" x14ac:dyDescent="0.3">
      <c r="D192" s="13"/>
      <c r="E192" s="13"/>
      <c r="F192" s="14"/>
      <c r="AH192" s="29">
        <v>193</v>
      </c>
      <c r="AI192" s="30">
        <v>70000</v>
      </c>
      <c r="AJ192" s="125">
        <v>70000</v>
      </c>
    </row>
    <row r="193" spans="4:36" x14ac:dyDescent="0.3">
      <c r="D193" s="13"/>
      <c r="E193" s="13"/>
      <c r="F193" s="14"/>
      <c r="AH193" s="29">
        <v>194</v>
      </c>
      <c r="AI193" s="30">
        <v>70000</v>
      </c>
      <c r="AJ193" s="125">
        <v>70000</v>
      </c>
    </row>
    <row r="194" spans="4:36" x14ac:dyDescent="0.3">
      <c r="D194" s="13"/>
      <c r="E194" s="13"/>
      <c r="F194" s="14"/>
      <c r="AH194" s="29">
        <v>195</v>
      </c>
      <c r="AI194" s="30">
        <v>70000</v>
      </c>
      <c r="AJ194" s="125">
        <v>70000</v>
      </c>
    </row>
    <row r="195" spans="4:36" x14ac:dyDescent="0.3">
      <c r="D195" s="13"/>
      <c r="E195" s="13"/>
      <c r="F195" s="14"/>
      <c r="AH195" s="29">
        <v>196</v>
      </c>
      <c r="AI195" s="30">
        <v>70000</v>
      </c>
      <c r="AJ195" s="125">
        <v>70000</v>
      </c>
    </row>
    <row r="196" spans="4:36" x14ac:dyDescent="0.3">
      <c r="D196" s="13"/>
      <c r="E196" s="13"/>
      <c r="F196" s="14"/>
      <c r="AH196" s="29">
        <v>197</v>
      </c>
      <c r="AI196" s="30">
        <v>70000</v>
      </c>
      <c r="AJ196" s="125">
        <v>70000</v>
      </c>
    </row>
    <row r="197" spans="4:36" x14ac:dyDescent="0.3">
      <c r="D197" s="13"/>
      <c r="E197" s="13"/>
      <c r="F197" s="14"/>
      <c r="AH197" s="29">
        <v>198</v>
      </c>
      <c r="AI197" s="30">
        <v>70000</v>
      </c>
      <c r="AJ197" s="125">
        <v>70000</v>
      </c>
    </row>
    <row r="198" spans="4:36" x14ac:dyDescent="0.3">
      <c r="D198" s="13"/>
      <c r="E198" s="13"/>
      <c r="F198" s="14"/>
      <c r="AH198" s="29">
        <v>199</v>
      </c>
      <c r="AI198" s="30">
        <v>70000</v>
      </c>
      <c r="AJ198" s="125">
        <v>70000</v>
      </c>
    </row>
    <row r="199" spans="4:36" x14ac:dyDescent="0.3">
      <c r="D199" s="13"/>
      <c r="E199" s="13"/>
      <c r="F199" s="14"/>
      <c r="AH199" s="29">
        <v>200</v>
      </c>
      <c r="AI199" s="30">
        <v>70000</v>
      </c>
      <c r="AJ199" s="125">
        <v>70000</v>
      </c>
    </row>
    <row r="200" spans="4:36" x14ac:dyDescent="0.3">
      <c r="D200" s="13"/>
      <c r="E200" s="13"/>
      <c r="F200" s="14"/>
      <c r="AH200" s="29">
        <v>201</v>
      </c>
      <c r="AI200" s="30">
        <v>70000</v>
      </c>
      <c r="AJ200" s="125">
        <v>70000</v>
      </c>
    </row>
    <row r="201" spans="4:36" x14ac:dyDescent="0.3">
      <c r="D201" s="13"/>
      <c r="E201" s="13"/>
      <c r="F201" s="14"/>
      <c r="AH201" s="29">
        <v>202</v>
      </c>
      <c r="AI201" s="30">
        <v>70000</v>
      </c>
      <c r="AJ201" s="125">
        <v>70000</v>
      </c>
    </row>
    <row r="202" spans="4:36" x14ac:dyDescent="0.3">
      <c r="D202" s="13"/>
      <c r="E202" s="13"/>
      <c r="F202" s="14"/>
      <c r="AH202" s="29">
        <v>203</v>
      </c>
      <c r="AI202" s="30">
        <v>70000</v>
      </c>
      <c r="AJ202" s="125">
        <v>70000</v>
      </c>
    </row>
    <row r="203" spans="4:36" x14ac:dyDescent="0.3">
      <c r="D203" s="13"/>
      <c r="E203" s="13"/>
      <c r="F203" s="14"/>
      <c r="AH203" s="29">
        <v>204</v>
      </c>
      <c r="AI203" s="30">
        <v>70000</v>
      </c>
      <c r="AJ203" s="125">
        <v>70000</v>
      </c>
    </row>
    <row r="204" spans="4:36" x14ac:dyDescent="0.3">
      <c r="D204" s="13"/>
      <c r="E204" s="13"/>
      <c r="F204" s="14"/>
      <c r="AH204" s="29">
        <v>205</v>
      </c>
      <c r="AI204" s="30">
        <v>70000</v>
      </c>
      <c r="AJ204" s="125">
        <v>70000</v>
      </c>
    </row>
    <row r="205" spans="4:36" x14ac:dyDescent="0.3">
      <c r="D205" s="13"/>
      <c r="E205" s="13"/>
      <c r="F205" s="14"/>
      <c r="AH205" s="29">
        <v>206</v>
      </c>
      <c r="AI205" s="30">
        <v>70000</v>
      </c>
      <c r="AJ205" s="125">
        <v>70000</v>
      </c>
    </row>
    <row r="206" spans="4:36" x14ac:dyDescent="0.3">
      <c r="D206" s="13"/>
      <c r="E206" s="13"/>
      <c r="F206" s="14"/>
      <c r="AH206" s="29">
        <v>207</v>
      </c>
      <c r="AI206" s="30">
        <v>70000</v>
      </c>
      <c r="AJ206" s="125">
        <v>70000</v>
      </c>
    </row>
    <row r="207" spans="4:36" ht="15" thickBot="1" x14ac:dyDescent="0.35">
      <c r="D207" s="13"/>
      <c r="E207" s="13"/>
      <c r="F207" s="14"/>
      <c r="AH207" s="31">
        <v>208</v>
      </c>
      <c r="AI207" s="32">
        <v>70000</v>
      </c>
      <c r="AJ207" s="126">
        <v>70000</v>
      </c>
    </row>
    <row r="208" spans="4:36" x14ac:dyDescent="0.3">
      <c r="D208" s="13"/>
      <c r="E208" s="13"/>
      <c r="F208" s="14"/>
    </row>
    <row r="209" spans="4:6" x14ac:dyDescent="0.3">
      <c r="D209" s="13"/>
      <c r="E209" s="13"/>
      <c r="F209" s="14"/>
    </row>
    <row r="210" spans="4:6" x14ac:dyDescent="0.3">
      <c r="D210" s="13"/>
      <c r="E210" s="13"/>
      <c r="F210" s="14"/>
    </row>
    <row r="211" spans="4:6" x14ac:dyDescent="0.3">
      <c r="D211" s="13"/>
      <c r="E211" s="13"/>
      <c r="F211" s="14"/>
    </row>
    <row r="212" spans="4:6" x14ac:dyDescent="0.3">
      <c r="D212" s="13"/>
      <c r="E212" s="13"/>
      <c r="F212" s="14"/>
    </row>
    <row r="213" spans="4:6" x14ac:dyDescent="0.3">
      <c r="D213" s="13"/>
      <c r="E213" s="13"/>
      <c r="F213" s="14"/>
    </row>
    <row r="214" spans="4:6" x14ac:dyDescent="0.3">
      <c r="D214" s="13"/>
      <c r="E214" s="13"/>
      <c r="F214" s="14"/>
    </row>
    <row r="215" spans="4:6" x14ac:dyDescent="0.3">
      <c r="D215" s="13"/>
      <c r="E215" s="13"/>
      <c r="F215" s="14"/>
    </row>
    <row r="216" spans="4:6" x14ac:dyDescent="0.3">
      <c r="D216" s="13"/>
      <c r="E216" s="13"/>
      <c r="F216" s="14"/>
    </row>
    <row r="217" spans="4:6" x14ac:dyDescent="0.3">
      <c r="D217" s="13"/>
      <c r="E217" s="13"/>
      <c r="F217" s="14"/>
    </row>
    <row r="218" spans="4:6" x14ac:dyDescent="0.3">
      <c r="D218" s="13"/>
      <c r="E218" s="13"/>
      <c r="F218" s="14"/>
    </row>
    <row r="219" spans="4:6" x14ac:dyDescent="0.3">
      <c r="D219" s="13"/>
      <c r="E219" s="13"/>
      <c r="F219" s="14"/>
    </row>
    <row r="220" spans="4:6" x14ac:dyDescent="0.3">
      <c r="D220" s="13"/>
      <c r="E220" s="13"/>
      <c r="F220" s="14"/>
    </row>
    <row r="221" spans="4:6" x14ac:dyDescent="0.3">
      <c r="D221" s="13"/>
      <c r="E221" s="13"/>
      <c r="F221" s="14"/>
    </row>
    <row r="222" spans="4:6" x14ac:dyDescent="0.3">
      <c r="D222" s="13"/>
      <c r="E222" s="13"/>
      <c r="F222" s="14"/>
    </row>
    <row r="223" spans="4:6" x14ac:dyDescent="0.3">
      <c r="D223" s="13"/>
      <c r="E223" s="13"/>
      <c r="F223" s="14"/>
    </row>
    <row r="224" spans="4:6" x14ac:dyDescent="0.3">
      <c r="D224" s="13"/>
      <c r="E224" s="13"/>
      <c r="F224" s="14"/>
    </row>
    <row r="225" spans="4:6" x14ac:dyDescent="0.3">
      <c r="D225" s="13"/>
      <c r="E225" s="13"/>
      <c r="F225" s="14"/>
    </row>
    <row r="226" spans="4:6" x14ac:dyDescent="0.3">
      <c r="D226" s="13"/>
      <c r="E226" s="13"/>
      <c r="F226" s="14"/>
    </row>
    <row r="227" spans="4:6" x14ac:dyDescent="0.3">
      <c r="D227" s="13"/>
      <c r="E227" s="13"/>
      <c r="F227" s="14"/>
    </row>
    <row r="228" spans="4:6" x14ac:dyDescent="0.3">
      <c r="D228" s="13"/>
      <c r="E228" s="13"/>
      <c r="F228" s="14"/>
    </row>
    <row r="229" spans="4:6" x14ac:dyDescent="0.3">
      <c r="D229" s="13"/>
      <c r="E229" s="13"/>
      <c r="F229" s="14"/>
    </row>
    <row r="230" spans="4:6" x14ac:dyDescent="0.3">
      <c r="D230" s="13"/>
      <c r="E230" s="13"/>
      <c r="F230" s="14"/>
    </row>
    <row r="231" spans="4:6" x14ac:dyDescent="0.3">
      <c r="D231" s="13"/>
      <c r="E231" s="13"/>
      <c r="F231" s="14"/>
    </row>
    <row r="232" spans="4:6" x14ac:dyDescent="0.3">
      <c r="D232" s="13"/>
      <c r="E232" s="13"/>
      <c r="F232" s="14"/>
    </row>
    <row r="233" spans="4:6" x14ac:dyDescent="0.3">
      <c r="D233" s="13"/>
      <c r="E233" s="13"/>
      <c r="F233" s="14"/>
    </row>
    <row r="234" spans="4:6" x14ac:dyDescent="0.3">
      <c r="D234" s="13"/>
      <c r="E234" s="13"/>
      <c r="F234" s="14"/>
    </row>
    <row r="235" spans="4:6" x14ac:dyDescent="0.3">
      <c r="D235" s="13"/>
      <c r="E235" s="13"/>
      <c r="F235" s="14"/>
    </row>
    <row r="236" spans="4:6" x14ac:dyDescent="0.3">
      <c r="D236" s="13"/>
      <c r="E236" s="13"/>
      <c r="F236" s="14"/>
    </row>
    <row r="237" spans="4:6" x14ac:dyDescent="0.3">
      <c r="D237" s="13"/>
      <c r="E237" s="13"/>
      <c r="F237" s="14"/>
    </row>
    <row r="238" spans="4:6" x14ac:dyDescent="0.3">
      <c r="D238" s="13"/>
      <c r="E238" s="13"/>
      <c r="F238" s="14"/>
    </row>
    <row r="239" spans="4:6" x14ac:dyDescent="0.3">
      <c r="D239" s="13"/>
      <c r="E239" s="13"/>
      <c r="F239" s="14"/>
    </row>
    <row r="240" spans="4:6" x14ac:dyDescent="0.3">
      <c r="D240" s="13"/>
      <c r="E240" s="13"/>
      <c r="F240" s="14"/>
    </row>
    <row r="241" spans="4:6" x14ac:dyDescent="0.3">
      <c r="D241" s="13"/>
      <c r="E241" s="13"/>
      <c r="F241" s="14"/>
    </row>
    <row r="242" spans="4:6" x14ac:dyDescent="0.3">
      <c r="D242" s="13"/>
      <c r="E242" s="13"/>
      <c r="F242" s="14"/>
    </row>
    <row r="243" spans="4:6" x14ac:dyDescent="0.3">
      <c r="D243" s="13"/>
      <c r="E243" s="13"/>
      <c r="F243" s="14"/>
    </row>
    <row r="244" spans="4:6" x14ac:dyDescent="0.3">
      <c r="D244" s="13"/>
      <c r="E244" s="13"/>
      <c r="F244" s="14"/>
    </row>
    <row r="245" spans="4:6" x14ac:dyDescent="0.3">
      <c r="D245" s="13"/>
      <c r="E245" s="13"/>
      <c r="F245" s="14"/>
    </row>
    <row r="246" spans="4:6" x14ac:dyDescent="0.3">
      <c r="D246" s="13"/>
      <c r="E246" s="13"/>
      <c r="F246" s="14"/>
    </row>
    <row r="247" spans="4:6" x14ac:dyDescent="0.3">
      <c r="D247" s="13"/>
      <c r="E247" s="13"/>
      <c r="F247" s="14"/>
    </row>
    <row r="248" spans="4:6" x14ac:dyDescent="0.3">
      <c r="D248" s="13"/>
      <c r="E248" s="13"/>
      <c r="F248" s="14"/>
    </row>
    <row r="249" spans="4:6" x14ac:dyDescent="0.3">
      <c r="D249" s="13"/>
      <c r="E249" s="13"/>
      <c r="F249" s="14"/>
    </row>
    <row r="250" spans="4:6" x14ac:dyDescent="0.3">
      <c r="D250" s="13"/>
      <c r="E250" s="13"/>
      <c r="F250" s="14"/>
    </row>
    <row r="251" spans="4:6" x14ac:dyDescent="0.3">
      <c r="D251" s="13"/>
      <c r="E251" s="13"/>
      <c r="F251" s="14"/>
    </row>
    <row r="252" spans="4:6" x14ac:dyDescent="0.3">
      <c r="D252" s="13"/>
      <c r="E252" s="13"/>
      <c r="F252" s="14"/>
    </row>
    <row r="253" spans="4:6" x14ac:dyDescent="0.3">
      <c r="D253" s="13"/>
      <c r="E253" s="13"/>
      <c r="F253" s="14"/>
    </row>
    <row r="254" spans="4:6" x14ac:dyDescent="0.3">
      <c r="D254" s="13"/>
      <c r="E254" s="13"/>
      <c r="F254" s="14"/>
    </row>
    <row r="255" spans="4:6" x14ac:dyDescent="0.3">
      <c r="D255" s="13"/>
      <c r="E255" s="13"/>
      <c r="F255" s="14"/>
    </row>
    <row r="256" spans="4:6" x14ac:dyDescent="0.3">
      <c r="D256" s="13"/>
      <c r="E256" s="13"/>
      <c r="F256" s="14"/>
    </row>
    <row r="257" spans="4:6" x14ac:dyDescent="0.3">
      <c r="D257" s="13"/>
      <c r="E257" s="13"/>
      <c r="F257" s="14"/>
    </row>
    <row r="258" spans="4:6" x14ac:dyDescent="0.3">
      <c r="D258" s="13"/>
      <c r="E258" s="13"/>
      <c r="F258" s="14"/>
    </row>
    <row r="259" spans="4:6" x14ac:dyDescent="0.3">
      <c r="D259" s="13"/>
      <c r="E259" s="13"/>
      <c r="F259" s="14"/>
    </row>
  </sheetData>
  <sheetProtection algorithmName="SHA-512" hashValue="newbMIuhVPkCU3AnDdaIh9fndJG7spAyQa5JJ8blzMtGsmTfO9VYZHVEgK9lqK86uUYP8ErdhgVIpwwVd1725A==" saltValue="NOxHvU6F1G9vlzGmDpnQwA==" spinCount="100000" sheet="1" objects="1" scenarios="1" insertRows="0"/>
  <mergeCells count="33">
    <mergeCell ref="R1:R3"/>
    <mergeCell ref="S1:S3"/>
    <mergeCell ref="M1:M3"/>
    <mergeCell ref="D1:F1"/>
    <mergeCell ref="I1:I3"/>
    <mergeCell ref="J1:J3"/>
    <mergeCell ref="K1:K3"/>
    <mergeCell ref="L1:L3"/>
    <mergeCell ref="AE104:AE105"/>
    <mergeCell ref="AF104:AF105"/>
    <mergeCell ref="BN15:BP15"/>
    <mergeCell ref="Z1:Z3"/>
    <mergeCell ref="AA1:AA3"/>
    <mergeCell ref="AB1:AB3"/>
    <mergeCell ref="AC1:AC3"/>
    <mergeCell ref="AD1:AD3"/>
    <mergeCell ref="AE1:AE3"/>
    <mergeCell ref="A5:A6"/>
    <mergeCell ref="B1:C1"/>
    <mergeCell ref="B2:C2"/>
    <mergeCell ref="A2:A3"/>
    <mergeCell ref="AF1:AF3"/>
    <mergeCell ref="D2:F2"/>
    <mergeCell ref="T1:T3"/>
    <mergeCell ref="U1:U3"/>
    <mergeCell ref="V1:V3"/>
    <mergeCell ref="W1:W3"/>
    <mergeCell ref="X1:X3"/>
    <mergeCell ref="Y1:Y3"/>
    <mergeCell ref="N1:N3"/>
    <mergeCell ref="O1:O3"/>
    <mergeCell ref="P1:P3"/>
    <mergeCell ref="Q1:Q3"/>
  </mergeCells>
  <dataValidations count="14">
    <dataValidation type="list" allowBlank="1" showInputMessage="1" showErrorMessage="1" errorTitle="Choose" promptTitle="Size of Mine" prompt="Use the drop down list to input the size of the mine in annual hours worked" sqref="KG1 WVX982922 WMB982922 WCF982922 VSJ982922 VIN982922 UYR982922 UOV982922 UEZ982922 TVD982922 TLH982922 TBL982922 SRP982922 SHT982922 RXX982922 ROB982922 REF982922 QUJ982922 QKN982922 QAR982922 PQV982922 PGZ982922 OXD982922 ONH982922 ODL982922 NTP982922 NJT982922 MZX982922 MQB982922 MGF982922 LWJ982922 LMN982922 LCR982922 KSV982922 KIZ982922 JZD982922 JPH982922 JFL982922 IVP982922 ILT982922 IBX982922 HSB982922 HIF982922 GYJ982922 GON982922 GER982922 FUV982922 FKZ982922 FBD982922 ERH982922 EHL982922 DXP982922 DNT982922 DDX982922 CUB982922 CKF982922 CAJ982922 BQN982922 BGR982922 AWV982922 AMZ982922 ADD982922 TH982922 JL982922 D983021:E983021 WVX917386 WMB917386 WCF917386 VSJ917386 VIN917386 UYR917386 UOV917386 UEZ917386 TVD917386 TLH917386 TBL917386 SRP917386 SHT917386 RXX917386 ROB917386 REF917386 QUJ917386 QKN917386 QAR917386 PQV917386 PGZ917386 OXD917386 ONH917386 ODL917386 NTP917386 NJT917386 MZX917386 MQB917386 MGF917386 LWJ917386 LMN917386 LCR917386 KSV917386 KIZ917386 JZD917386 JPH917386 JFL917386 IVP917386 ILT917386 IBX917386 HSB917386 HIF917386 GYJ917386 GON917386 GER917386 FUV917386 FKZ917386 FBD917386 ERH917386 EHL917386 DXP917386 DNT917386 DDX917386 CUB917386 CKF917386 CAJ917386 BQN917386 BGR917386 AWV917386 AMZ917386 ADD917386 TH917386 JL917386 D917485:E917485 WVX851850 WMB851850 WCF851850 VSJ851850 VIN851850 UYR851850 UOV851850 UEZ851850 TVD851850 TLH851850 TBL851850 SRP851850 SHT851850 RXX851850 ROB851850 REF851850 QUJ851850 QKN851850 QAR851850 PQV851850 PGZ851850 OXD851850 ONH851850 ODL851850 NTP851850 NJT851850 MZX851850 MQB851850 MGF851850 LWJ851850 LMN851850 LCR851850 KSV851850 KIZ851850 JZD851850 JPH851850 JFL851850 IVP851850 ILT851850 IBX851850 HSB851850 HIF851850 GYJ851850 GON851850 GER851850 FUV851850 FKZ851850 FBD851850 ERH851850 EHL851850 DXP851850 DNT851850 DDX851850 CUB851850 CKF851850 CAJ851850 BQN851850 BGR851850 AWV851850 AMZ851850 ADD851850 TH851850 JL851850 D851949:E851949 WVX786314 WMB786314 WCF786314 VSJ786314 VIN786314 UYR786314 UOV786314 UEZ786314 TVD786314 TLH786314 TBL786314 SRP786314 SHT786314 RXX786314 ROB786314 REF786314 QUJ786314 QKN786314 QAR786314 PQV786314 PGZ786314 OXD786314 ONH786314 ODL786314 NTP786314 NJT786314 MZX786314 MQB786314 MGF786314 LWJ786314 LMN786314 LCR786314 KSV786314 KIZ786314 JZD786314 JPH786314 JFL786314 IVP786314 ILT786314 IBX786314 HSB786314 HIF786314 GYJ786314 GON786314 GER786314 FUV786314 FKZ786314 FBD786314 ERH786314 EHL786314 DXP786314 DNT786314 DDX786314 CUB786314 CKF786314 CAJ786314 BQN786314 BGR786314 AWV786314 AMZ786314 ADD786314 TH786314 JL786314 D786413:E786413 WVX720778 WMB720778 WCF720778 VSJ720778 VIN720778 UYR720778 UOV720778 UEZ720778 TVD720778 TLH720778 TBL720778 SRP720778 SHT720778 RXX720778 ROB720778 REF720778 QUJ720778 QKN720778 QAR720778 PQV720778 PGZ720778 OXD720778 ONH720778 ODL720778 NTP720778 NJT720778 MZX720778 MQB720778 MGF720778 LWJ720778 LMN720778 LCR720778 KSV720778 KIZ720778 JZD720778 JPH720778 JFL720778 IVP720778 ILT720778 IBX720778 HSB720778 HIF720778 GYJ720778 GON720778 GER720778 FUV720778 FKZ720778 FBD720778 ERH720778 EHL720778 DXP720778 DNT720778 DDX720778 CUB720778 CKF720778 CAJ720778 BQN720778 BGR720778 AWV720778 AMZ720778 ADD720778 TH720778 JL720778 D720877:E720877 WVX655242 WMB655242 WCF655242 VSJ655242 VIN655242 UYR655242 UOV655242 UEZ655242 TVD655242 TLH655242 TBL655242 SRP655242 SHT655242 RXX655242 ROB655242 REF655242 QUJ655242 QKN655242 QAR655242 PQV655242 PGZ655242 OXD655242 ONH655242 ODL655242 NTP655242 NJT655242 MZX655242 MQB655242 MGF655242 LWJ655242 LMN655242 LCR655242 KSV655242 KIZ655242 JZD655242 JPH655242 JFL655242 IVP655242 ILT655242 IBX655242 HSB655242 HIF655242 GYJ655242 GON655242 GER655242 FUV655242 FKZ655242 FBD655242 ERH655242 EHL655242 DXP655242 DNT655242 DDX655242 CUB655242 CKF655242 CAJ655242 BQN655242 BGR655242 AWV655242 AMZ655242 ADD655242 TH655242 JL655242 D655341:E655341 WVX589706 WMB589706 WCF589706 VSJ589706 VIN589706 UYR589706 UOV589706 UEZ589706 TVD589706 TLH589706 TBL589706 SRP589706 SHT589706 RXX589706 ROB589706 REF589706 QUJ589706 QKN589706 QAR589706 PQV589706 PGZ589706 OXD589706 ONH589706 ODL589706 NTP589706 NJT589706 MZX589706 MQB589706 MGF589706 LWJ589706 LMN589706 LCR589706 KSV589706 KIZ589706 JZD589706 JPH589706 JFL589706 IVP589706 ILT589706 IBX589706 HSB589706 HIF589706 GYJ589706 GON589706 GER589706 FUV589706 FKZ589706 FBD589706 ERH589706 EHL589706 DXP589706 DNT589706 DDX589706 CUB589706 CKF589706 CAJ589706 BQN589706 BGR589706 AWV589706 AMZ589706 ADD589706 TH589706 JL589706 D589805:E589805 WVX524170 WMB524170 WCF524170 VSJ524170 VIN524170 UYR524170 UOV524170 UEZ524170 TVD524170 TLH524170 TBL524170 SRP524170 SHT524170 RXX524170 ROB524170 REF524170 QUJ524170 QKN524170 QAR524170 PQV524170 PGZ524170 OXD524170 ONH524170 ODL524170 NTP524170 NJT524170 MZX524170 MQB524170 MGF524170 LWJ524170 LMN524170 LCR524170 KSV524170 KIZ524170 JZD524170 JPH524170 JFL524170 IVP524170 ILT524170 IBX524170 HSB524170 HIF524170 GYJ524170 GON524170 GER524170 FUV524170 FKZ524170 FBD524170 ERH524170 EHL524170 DXP524170 DNT524170 DDX524170 CUB524170 CKF524170 CAJ524170 BQN524170 BGR524170 AWV524170 AMZ524170 ADD524170 TH524170 JL524170 D524269:E524269 WVX458634 WMB458634 WCF458634 VSJ458634 VIN458634 UYR458634 UOV458634 UEZ458634 TVD458634 TLH458634 TBL458634 SRP458634 SHT458634 RXX458634 ROB458634 REF458634 QUJ458634 QKN458634 QAR458634 PQV458634 PGZ458634 OXD458634 ONH458634 ODL458634 NTP458634 NJT458634 MZX458634 MQB458634 MGF458634 LWJ458634 LMN458634 LCR458634 KSV458634 KIZ458634 JZD458634 JPH458634 JFL458634 IVP458634 ILT458634 IBX458634 HSB458634 HIF458634 GYJ458634 GON458634 GER458634 FUV458634 FKZ458634 FBD458634 ERH458634 EHL458634 DXP458634 DNT458634 DDX458634 CUB458634 CKF458634 CAJ458634 BQN458634 BGR458634 AWV458634 AMZ458634 ADD458634 TH458634 JL458634 D458733:E458733 WVX393098 WMB393098 WCF393098 VSJ393098 VIN393098 UYR393098 UOV393098 UEZ393098 TVD393098 TLH393098 TBL393098 SRP393098 SHT393098 RXX393098 ROB393098 REF393098 QUJ393098 QKN393098 QAR393098 PQV393098 PGZ393098 OXD393098 ONH393098 ODL393098 NTP393098 NJT393098 MZX393098 MQB393098 MGF393098 LWJ393098 LMN393098 LCR393098 KSV393098 KIZ393098 JZD393098 JPH393098 JFL393098 IVP393098 ILT393098 IBX393098 HSB393098 HIF393098 GYJ393098 GON393098 GER393098 FUV393098 FKZ393098 FBD393098 ERH393098 EHL393098 DXP393098 DNT393098 DDX393098 CUB393098 CKF393098 CAJ393098 BQN393098 BGR393098 AWV393098 AMZ393098 ADD393098 TH393098 JL393098 D393197:E393197 WVX327562 WMB327562 WCF327562 VSJ327562 VIN327562 UYR327562 UOV327562 UEZ327562 TVD327562 TLH327562 TBL327562 SRP327562 SHT327562 RXX327562 ROB327562 REF327562 QUJ327562 QKN327562 QAR327562 PQV327562 PGZ327562 OXD327562 ONH327562 ODL327562 NTP327562 NJT327562 MZX327562 MQB327562 MGF327562 LWJ327562 LMN327562 LCR327562 KSV327562 KIZ327562 JZD327562 JPH327562 JFL327562 IVP327562 ILT327562 IBX327562 HSB327562 HIF327562 GYJ327562 GON327562 GER327562 FUV327562 FKZ327562 FBD327562 ERH327562 EHL327562 DXP327562 DNT327562 DDX327562 CUB327562 CKF327562 CAJ327562 BQN327562 BGR327562 AWV327562 AMZ327562 ADD327562 TH327562 JL327562 D327661:E327661 WVX262026 WMB262026 WCF262026 VSJ262026 VIN262026 UYR262026 UOV262026 UEZ262026 TVD262026 TLH262026 TBL262026 SRP262026 SHT262026 RXX262026 ROB262026 REF262026 QUJ262026 QKN262026 QAR262026 PQV262026 PGZ262026 OXD262026 ONH262026 ODL262026 NTP262026 NJT262026 MZX262026 MQB262026 MGF262026 LWJ262026 LMN262026 LCR262026 KSV262026 KIZ262026 JZD262026 JPH262026 JFL262026 IVP262026 ILT262026 IBX262026 HSB262026 HIF262026 GYJ262026 GON262026 GER262026 FUV262026 FKZ262026 FBD262026 ERH262026 EHL262026 DXP262026 DNT262026 DDX262026 CUB262026 CKF262026 CAJ262026 BQN262026 BGR262026 AWV262026 AMZ262026 ADD262026 TH262026 JL262026 D262125:E262125 WVX196490 WMB196490 WCF196490 VSJ196490 VIN196490 UYR196490 UOV196490 UEZ196490 TVD196490 TLH196490 TBL196490 SRP196490 SHT196490 RXX196490 ROB196490 REF196490 QUJ196490 QKN196490 QAR196490 PQV196490 PGZ196490 OXD196490 ONH196490 ODL196490 NTP196490 NJT196490 MZX196490 MQB196490 MGF196490 LWJ196490 LMN196490 LCR196490 KSV196490 KIZ196490 JZD196490 JPH196490 JFL196490 IVP196490 ILT196490 IBX196490 HSB196490 HIF196490 GYJ196490 GON196490 GER196490 FUV196490 FKZ196490 FBD196490 ERH196490 EHL196490 DXP196490 DNT196490 DDX196490 CUB196490 CKF196490 CAJ196490 BQN196490 BGR196490 AWV196490 AMZ196490 ADD196490 TH196490 JL196490 D196589:E196589 WVX130954 WMB130954 WCF130954 VSJ130954 VIN130954 UYR130954 UOV130954 UEZ130954 TVD130954 TLH130954 TBL130954 SRP130954 SHT130954 RXX130954 ROB130954 REF130954 QUJ130954 QKN130954 QAR130954 PQV130954 PGZ130954 OXD130954 ONH130954 ODL130954 NTP130954 NJT130954 MZX130954 MQB130954 MGF130954 LWJ130954 LMN130954 LCR130954 KSV130954 KIZ130954 JZD130954 JPH130954 JFL130954 IVP130954 ILT130954 IBX130954 HSB130954 HIF130954 GYJ130954 GON130954 GER130954 FUV130954 FKZ130954 FBD130954 ERH130954 EHL130954 DXP130954 DNT130954 DDX130954 CUB130954 CKF130954 CAJ130954 BQN130954 BGR130954 AWV130954 AMZ130954 ADD130954 TH130954 JL130954 D131053:E131053 WVX65418 WMB65418 WCF65418 VSJ65418 VIN65418 UYR65418 UOV65418 UEZ65418 TVD65418 TLH65418 TBL65418 SRP65418 SHT65418 RXX65418 ROB65418 REF65418 QUJ65418 QKN65418 QAR65418 PQV65418 PGZ65418 OXD65418 ONH65418 ODL65418 NTP65418 NJT65418 MZX65418 MQB65418 MGF65418 LWJ65418 LMN65418 LCR65418 KSV65418 KIZ65418 JZD65418 JPH65418 JFL65418 IVP65418 ILT65418 IBX65418 HSB65418 HIF65418 GYJ65418 GON65418 GER65418 FUV65418 FKZ65418 FBD65418 ERH65418 EHL65418 DXP65418 DNT65418 DDX65418 CUB65418 CKF65418 CAJ65418 BQN65418 BGR65418 AWV65418 AMZ65418 ADD65418 TH65418 JL65418 D65517:E65517 WWS1 WMW1 WDA1 VTE1 VJI1 UZM1 UPQ1 UFU1 TVY1 TMC1 TCG1 SSK1 SIO1 RYS1 ROW1 RFA1 QVE1 QLI1 QBM1 PRQ1 PHU1 OXY1 OOC1 OEG1 NUK1 NKO1 NAS1 MQW1 MHA1 LXE1 LNI1 LDM1 KTQ1 KJU1 JZY1 JQC1 JGG1 IWK1 IMO1 ICS1 HSW1 HJA1 GZE1 GPI1 GFM1 FVQ1 FLU1 FBY1 ESC1 EIG1 DYK1 DOO1 DES1 CUW1 CLA1 CBE1 BRI1 BHM1 AXQ1 ANU1 ADY1 UC1">
      <formula1>$AO$4:$AO$19</formula1>
    </dataValidation>
    <dataValidation type="list" allowBlank="1" showInputMessage="1" showErrorMessage="1" errorTitle="Choose" error="Use the direction sheet" promptTitle="Repeat Violations Points" prompt="Use the Direction Tab" sqref="WWB982925 WWX4 WMF982925 WCJ982925 VSN982925 VIR982925 UYV982925 UOZ982925 UFD982925 TVH982925 TLL982925 TBP982925 SRT982925 SHX982925 RYB982925 ROF982925 REJ982925 QUN982925 QKR982925 QAV982925 PQZ982925 PHD982925 OXH982925 ONL982925 ODP982925 NTT982925 NJX982925 NAB982925 MQF982925 MGJ982925 LWN982925 LMR982925 LCV982925 KSZ982925 KJD982925 JZH982925 JPL982925 JFP982925 IVT982925 ILX982925 ICB982925 HSF982925 HIJ982925 GYN982925 GOR982925 GEV982925 FUZ982925 FLD982925 FBH982925 ERL982925 EHP982925 DXT982925 DNX982925 DEB982925 CUF982925 CKJ982925 CAN982925 BQR982925 BGV982925 AWZ982925 AND982925 ADH982925 TL982925 JP982925 L983024 WWB917389 WMF917389 WCJ917389 VSN917389 VIR917389 UYV917389 UOZ917389 UFD917389 TVH917389 TLL917389 TBP917389 SRT917389 SHX917389 RYB917389 ROF917389 REJ917389 QUN917389 QKR917389 QAV917389 PQZ917389 PHD917389 OXH917389 ONL917389 ODP917389 NTT917389 NJX917389 NAB917389 MQF917389 MGJ917389 LWN917389 LMR917389 LCV917389 KSZ917389 KJD917389 JZH917389 JPL917389 JFP917389 IVT917389 ILX917389 ICB917389 HSF917389 HIJ917389 GYN917389 GOR917389 GEV917389 FUZ917389 FLD917389 FBH917389 ERL917389 EHP917389 DXT917389 DNX917389 DEB917389 CUF917389 CKJ917389 CAN917389 BQR917389 BGV917389 AWZ917389 AND917389 ADH917389 TL917389 JP917389 L917488 WWB851853 WMF851853 WCJ851853 VSN851853 VIR851853 UYV851853 UOZ851853 UFD851853 TVH851853 TLL851853 TBP851853 SRT851853 SHX851853 RYB851853 ROF851853 REJ851853 QUN851853 QKR851853 QAV851853 PQZ851853 PHD851853 OXH851853 ONL851853 ODP851853 NTT851853 NJX851853 NAB851853 MQF851853 MGJ851853 LWN851853 LMR851853 LCV851853 KSZ851853 KJD851853 JZH851853 JPL851853 JFP851853 IVT851853 ILX851853 ICB851853 HSF851853 HIJ851853 GYN851853 GOR851853 GEV851853 FUZ851853 FLD851853 FBH851853 ERL851853 EHP851853 DXT851853 DNX851853 DEB851853 CUF851853 CKJ851853 CAN851853 BQR851853 BGV851853 AWZ851853 AND851853 ADH851853 TL851853 JP851853 L851952 WWB786317 WMF786317 WCJ786317 VSN786317 VIR786317 UYV786317 UOZ786317 UFD786317 TVH786317 TLL786317 TBP786317 SRT786317 SHX786317 RYB786317 ROF786317 REJ786317 QUN786317 QKR786317 QAV786317 PQZ786317 PHD786317 OXH786317 ONL786317 ODP786317 NTT786317 NJX786317 NAB786317 MQF786317 MGJ786317 LWN786317 LMR786317 LCV786317 KSZ786317 KJD786317 JZH786317 JPL786317 JFP786317 IVT786317 ILX786317 ICB786317 HSF786317 HIJ786317 GYN786317 GOR786317 GEV786317 FUZ786317 FLD786317 FBH786317 ERL786317 EHP786317 DXT786317 DNX786317 DEB786317 CUF786317 CKJ786317 CAN786317 BQR786317 BGV786317 AWZ786317 AND786317 ADH786317 TL786317 JP786317 L786416 WWB720781 WMF720781 WCJ720781 VSN720781 VIR720781 UYV720781 UOZ720781 UFD720781 TVH720781 TLL720781 TBP720781 SRT720781 SHX720781 RYB720781 ROF720781 REJ720781 QUN720781 QKR720781 QAV720781 PQZ720781 PHD720781 OXH720781 ONL720781 ODP720781 NTT720781 NJX720781 NAB720781 MQF720781 MGJ720781 LWN720781 LMR720781 LCV720781 KSZ720781 KJD720781 JZH720781 JPL720781 JFP720781 IVT720781 ILX720781 ICB720781 HSF720781 HIJ720781 GYN720781 GOR720781 GEV720781 FUZ720781 FLD720781 FBH720781 ERL720781 EHP720781 DXT720781 DNX720781 DEB720781 CUF720781 CKJ720781 CAN720781 BQR720781 BGV720781 AWZ720781 AND720781 ADH720781 TL720781 JP720781 L720880 WWB655245 WMF655245 WCJ655245 VSN655245 VIR655245 UYV655245 UOZ655245 UFD655245 TVH655245 TLL655245 TBP655245 SRT655245 SHX655245 RYB655245 ROF655245 REJ655245 QUN655245 QKR655245 QAV655245 PQZ655245 PHD655245 OXH655245 ONL655245 ODP655245 NTT655245 NJX655245 NAB655245 MQF655245 MGJ655245 LWN655245 LMR655245 LCV655245 KSZ655245 KJD655245 JZH655245 JPL655245 JFP655245 IVT655245 ILX655245 ICB655245 HSF655245 HIJ655245 GYN655245 GOR655245 GEV655245 FUZ655245 FLD655245 FBH655245 ERL655245 EHP655245 DXT655245 DNX655245 DEB655245 CUF655245 CKJ655245 CAN655245 BQR655245 BGV655245 AWZ655245 AND655245 ADH655245 TL655245 JP655245 L655344 WWB589709 WMF589709 WCJ589709 VSN589709 VIR589709 UYV589709 UOZ589709 UFD589709 TVH589709 TLL589709 TBP589709 SRT589709 SHX589709 RYB589709 ROF589709 REJ589709 QUN589709 QKR589709 QAV589709 PQZ589709 PHD589709 OXH589709 ONL589709 ODP589709 NTT589709 NJX589709 NAB589709 MQF589709 MGJ589709 LWN589709 LMR589709 LCV589709 KSZ589709 KJD589709 JZH589709 JPL589709 JFP589709 IVT589709 ILX589709 ICB589709 HSF589709 HIJ589709 GYN589709 GOR589709 GEV589709 FUZ589709 FLD589709 FBH589709 ERL589709 EHP589709 DXT589709 DNX589709 DEB589709 CUF589709 CKJ589709 CAN589709 BQR589709 BGV589709 AWZ589709 AND589709 ADH589709 TL589709 JP589709 L589808 WWB524173 WMF524173 WCJ524173 VSN524173 VIR524173 UYV524173 UOZ524173 UFD524173 TVH524173 TLL524173 TBP524173 SRT524173 SHX524173 RYB524173 ROF524173 REJ524173 QUN524173 QKR524173 QAV524173 PQZ524173 PHD524173 OXH524173 ONL524173 ODP524173 NTT524173 NJX524173 NAB524173 MQF524173 MGJ524173 LWN524173 LMR524173 LCV524173 KSZ524173 KJD524173 JZH524173 JPL524173 JFP524173 IVT524173 ILX524173 ICB524173 HSF524173 HIJ524173 GYN524173 GOR524173 GEV524173 FUZ524173 FLD524173 FBH524173 ERL524173 EHP524173 DXT524173 DNX524173 DEB524173 CUF524173 CKJ524173 CAN524173 BQR524173 BGV524173 AWZ524173 AND524173 ADH524173 TL524173 JP524173 L524272 WWB458637 WMF458637 WCJ458637 VSN458637 VIR458637 UYV458637 UOZ458637 UFD458637 TVH458637 TLL458637 TBP458637 SRT458637 SHX458637 RYB458637 ROF458637 REJ458637 QUN458637 QKR458637 QAV458637 PQZ458637 PHD458637 OXH458637 ONL458637 ODP458637 NTT458637 NJX458637 NAB458637 MQF458637 MGJ458637 LWN458637 LMR458637 LCV458637 KSZ458637 KJD458637 JZH458637 JPL458637 JFP458637 IVT458637 ILX458637 ICB458637 HSF458637 HIJ458637 GYN458637 GOR458637 GEV458637 FUZ458637 FLD458637 FBH458637 ERL458637 EHP458637 DXT458637 DNX458637 DEB458637 CUF458637 CKJ458637 CAN458637 BQR458637 BGV458637 AWZ458637 AND458637 ADH458637 TL458637 JP458637 L458736 WWB393101 WMF393101 WCJ393101 VSN393101 VIR393101 UYV393101 UOZ393101 UFD393101 TVH393101 TLL393101 TBP393101 SRT393101 SHX393101 RYB393101 ROF393101 REJ393101 QUN393101 QKR393101 QAV393101 PQZ393101 PHD393101 OXH393101 ONL393101 ODP393101 NTT393101 NJX393101 NAB393101 MQF393101 MGJ393101 LWN393101 LMR393101 LCV393101 KSZ393101 KJD393101 JZH393101 JPL393101 JFP393101 IVT393101 ILX393101 ICB393101 HSF393101 HIJ393101 GYN393101 GOR393101 GEV393101 FUZ393101 FLD393101 FBH393101 ERL393101 EHP393101 DXT393101 DNX393101 DEB393101 CUF393101 CKJ393101 CAN393101 BQR393101 BGV393101 AWZ393101 AND393101 ADH393101 TL393101 JP393101 L393200 WWB327565 WMF327565 WCJ327565 VSN327565 VIR327565 UYV327565 UOZ327565 UFD327565 TVH327565 TLL327565 TBP327565 SRT327565 SHX327565 RYB327565 ROF327565 REJ327565 QUN327565 QKR327565 QAV327565 PQZ327565 PHD327565 OXH327565 ONL327565 ODP327565 NTT327565 NJX327565 NAB327565 MQF327565 MGJ327565 LWN327565 LMR327565 LCV327565 KSZ327565 KJD327565 JZH327565 JPL327565 JFP327565 IVT327565 ILX327565 ICB327565 HSF327565 HIJ327565 GYN327565 GOR327565 GEV327565 FUZ327565 FLD327565 FBH327565 ERL327565 EHP327565 DXT327565 DNX327565 DEB327565 CUF327565 CKJ327565 CAN327565 BQR327565 BGV327565 AWZ327565 AND327565 ADH327565 TL327565 JP327565 L327664 WWB262029 WMF262029 WCJ262029 VSN262029 VIR262029 UYV262029 UOZ262029 UFD262029 TVH262029 TLL262029 TBP262029 SRT262029 SHX262029 RYB262029 ROF262029 REJ262029 QUN262029 QKR262029 QAV262029 PQZ262029 PHD262029 OXH262029 ONL262029 ODP262029 NTT262029 NJX262029 NAB262029 MQF262029 MGJ262029 LWN262029 LMR262029 LCV262029 KSZ262029 KJD262029 JZH262029 JPL262029 JFP262029 IVT262029 ILX262029 ICB262029 HSF262029 HIJ262029 GYN262029 GOR262029 GEV262029 FUZ262029 FLD262029 FBH262029 ERL262029 EHP262029 DXT262029 DNX262029 DEB262029 CUF262029 CKJ262029 CAN262029 BQR262029 BGV262029 AWZ262029 AND262029 ADH262029 TL262029 JP262029 L262128 WWB196493 WMF196493 WCJ196493 VSN196493 VIR196493 UYV196493 UOZ196493 UFD196493 TVH196493 TLL196493 TBP196493 SRT196493 SHX196493 RYB196493 ROF196493 REJ196493 QUN196493 QKR196493 QAV196493 PQZ196493 PHD196493 OXH196493 ONL196493 ODP196493 NTT196493 NJX196493 NAB196493 MQF196493 MGJ196493 LWN196493 LMR196493 LCV196493 KSZ196493 KJD196493 JZH196493 JPL196493 JFP196493 IVT196493 ILX196493 ICB196493 HSF196493 HIJ196493 GYN196493 GOR196493 GEV196493 FUZ196493 FLD196493 FBH196493 ERL196493 EHP196493 DXT196493 DNX196493 DEB196493 CUF196493 CKJ196493 CAN196493 BQR196493 BGV196493 AWZ196493 AND196493 ADH196493 TL196493 JP196493 L196592 WWB130957 WMF130957 WCJ130957 VSN130957 VIR130957 UYV130957 UOZ130957 UFD130957 TVH130957 TLL130957 TBP130957 SRT130957 SHX130957 RYB130957 ROF130957 REJ130957 QUN130957 QKR130957 QAV130957 PQZ130957 PHD130957 OXH130957 ONL130957 ODP130957 NTT130957 NJX130957 NAB130957 MQF130957 MGJ130957 LWN130957 LMR130957 LCV130957 KSZ130957 KJD130957 JZH130957 JPL130957 JFP130957 IVT130957 ILX130957 ICB130957 HSF130957 HIJ130957 GYN130957 GOR130957 GEV130957 FUZ130957 FLD130957 FBH130957 ERL130957 EHP130957 DXT130957 DNX130957 DEB130957 CUF130957 CKJ130957 CAN130957 BQR130957 BGV130957 AWZ130957 AND130957 ADH130957 TL130957 JP130957 L131056 WWB65421 WMF65421 WCJ65421 VSN65421 VIR65421 UYV65421 UOZ65421 UFD65421 TVH65421 TLL65421 TBP65421 SRT65421 SHX65421 RYB65421 ROF65421 REJ65421 QUN65421 QKR65421 QAV65421 PQZ65421 PHD65421 OXH65421 ONL65421 ODP65421 NTT65421 NJX65421 NAB65421 MQF65421 MGJ65421 LWN65421 LMR65421 LCV65421 KSZ65421 KJD65421 JZH65421 JPL65421 JFP65421 IVT65421 ILX65421 ICB65421 HSF65421 HIJ65421 GYN65421 GOR65421 GEV65421 FUZ65421 FLD65421 FBH65421 ERL65421 EHP65421 DXT65421 DNX65421 DEB65421 CUF65421 CKJ65421 CAN65421 BQR65421 BGV65421 AWZ65421 AND65421 ADH65421 TL65421 JP65421 L65520 KL4 UH4 AED4 ANZ4 AXV4 BHR4 BRN4 CBJ4 CLF4 CVB4 DEX4 DOT4 DYP4 EIL4 ESH4 FCD4 FLZ4 FVV4 GFR4 GPN4 GZJ4 HJF4 HTB4 ICX4 IMT4 IWP4 JGL4 JQH4 KAD4 KJZ4 KTV4 LDR4 LNN4 LXJ4 MHF4 MRB4 NAX4 NKT4 NUP4 OEL4 OOH4 OYD4 PHZ4 PRV4 QBR4 QLN4 QVJ4 RFF4 RPB4 RYX4 SIT4 SSP4 TCL4 TMH4 TWD4 UFZ4 UPV4 UZR4 VJN4 VTJ4 WDF4 WNB4">
      <formula1>$AV$4:$AV$24</formula1>
    </dataValidation>
    <dataValidation type="list" allowBlank="1" showInputMessage="1" showErrorMessage="1" errorTitle="Choose" promptTitle="Size of Controlling Entity" prompt="Use the drop down to input the size of the Controlling Entity in annual hours worked" sqref="D2:F2">
      <formula1>$AQ$4:$AQ$14</formula1>
    </dataValidation>
    <dataValidation type="list" allowBlank="1" showInputMessage="1" showErrorMessage="1" errorTitle="Choose" promptTitle="Size of Controlling Entity" prompt="Use the drop down to input the size of the Controlling Entity in annual hours worked" sqref="KG2:KH2 UC2:UD2 ADY2:ADZ2 ANU2:ANV2 AXQ2:AXR2 BHM2:BHN2 BRI2:BRJ2 CBE2:CBF2 CLA2:CLB2 CUW2:CUX2 DES2:DET2 DOO2:DOP2 DYK2:DYL2 EIG2:EIH2 ESC2:ESD2 FBY2:FBZ2 FLU2:FLV2 FVQ2:FVR2 GFM2:GFN2 GPI2:GPJ2 GZE2:GZF2 HJA2:HJB2 HSW2:HSX2 ICS2:ICT2 IMO2:IMP2 IWK2:IWL2 JGG2:JGH2 JQC2:JQD2 JZY2:JZZ2 KJU2:KJV2 KTQ2:KTR2 LDM2:LDN2 LNI2:LNJ2 LXE2:LXF2 MHA2:MHB2 MQW2:MQX2 NAS2:NAT2 NKO2:NKP2 NUK2:NUL2 OEG2:OEH2 OOC2:OOD2 OXY2:OXZ2 PHU2:PHV2 PRQ2:PRR2 QBM2:QBN2 QLI2:QLJ2 QVE2:QVF2 RFA2:RFB2 ROW2:ROX2 RYS2:RYT2 SIO2:SIP2 SSK2:SSL2 TCG2:TCH2 TMC2:TMD2 TVY2:TVZ2 UFU2:UFV2 UPQ2:UPR2 UZM2:UZN2 VJI2:VJJ2 VTE2:VTF2 WDA2:WDB2 WMW2:WMX2 WWS2:WWT2 D65518:F65518 JL65419:JM65419 TH65419:TI65419 ADD65419:ADE65419 AMZ65419:ANA65419 AWV65419:AWW65419 BGR65419:BGS65419 BQN65419:BQO65419 CAJ65419:CAK65419 CKF65419:CKG65419 CUB65419:CUC65419 DDX65419:DDY65419 DNT65419:DNU65419 DXP65419:DXQ65419 EHL65419:EHM65419 ERH65419:ERI65419 FBD65419:FBE65419 FKZ65419:FLA65419 FUV65419:FUW65419 GER65419:GES65419 GON65419:GOO65419 GYJ65419:GYK65419 HIF65419:HIG65419 HSB65419:HSC65419 IBX65419:IBY65419 ILT65419:ILU65419 IVP65419:IVQ65419 JFL65419:JFM65419 JPH65419:JPI65419 JZD65419:JZE65419 KIZ65419:KJA65419 KSV65419:KSW65419 LCR65419:LCS65419 LMN65419:LMO65419 LWJ65419:LWK65419 MGF65419:MGG65419 MQB65419:MQC65419 MZX65419:MZY65419 NJT65419:NJU65419 NTP65419:NTQ65419 ODL65419:ODM65419 ONH65419:ONI65419 OXD65419:OXE65419 PGZ65419:PHA65419 PQV65419:PQW65419 QAR65419:QAS65419 QKN65419:QKO65419 QUJ65419:QUK65419 REF65419:REG65419 ROB65419:ROC65419 RXX65419:RXY65419 SHT65419:SHU65419 SRP65419:SRQ65419 TBL65419:TBM65419 TLH65419:TLI65419 TVD65419:TVE65419 UEZ65419:UFA65419 UOV65419:UOW65419 UYR65419:UYS65419 VIN65419:VIO65419 VSJ65419:VSK65419 WCF65419:WCG65419 WMB65419:WMC65419 WVX65419:WVY65419 D131054:F131054 JL130955:JM130955 TH130955:TI130955 ADD130955:ADE130955 AMZ130955:ANA130955 AWV130955:AWW130955 BGR130955:BGS130955 BQN130955:BQO130955 CAJ130955:CAK130955 CKF130955:CKG130955 CUB130955:CUC130955 DDX130955:DDY130955 DNT130955:DNU130955 DXP130955:DXQ130955 EHL130955:EHM130955 ERH130955:ERI130955 FBD130955:FBE130955 FKZ130955:FLA130955 FUV130955:FUW130955 GER130955:GES130955 GON130955:GOO130955 GYJ130955:GYK130955 HIF130955:HIG130955 HSB130955:HSC130955 IBX130955:IBY130955 ILT130955:ILU130955 IVP130955:IVQ130955 JFL130955:JFM130955 JPH130955:JPI130955 JZD130955:JZE130955 KIZ130955:KJA130955 KSV130955:KSW130955 LCR130955:LCS130955 LMN130955:LMO130955 LWJ130955:LWK130955 MGF130955:MGG130955 MQB130955:MQC130955 MZX130955:MZY130955 NJT130955:NJU130955 NTP130955:NTQ130955 ODL130955:ODM130955 ONH130955:ONI130955 OXD130955:OXE130955 PGZ130955:PHA130955 PQV130955:PQW130955 QAR130955:QAS130955 QKN130955:QKO130955 QUJ130955:QUK130955 REF130955:REG130955 ROB130955:ROC130955 RXX130955:RXY130955 SHT130955:SHU130955 SRP130955:SRQ130955 TBL130955:TBM130955 TLH130955:TLI130955 TVD130955:TVE130955 UEZ130955:UFA130955 UOV130955:UOW130955 UYR130955:UYS130955 VIN130955:VIO130955 VSJ130955:VSK130955 WCF130955:WCG130955 WMB130955:WMC130955 WVX130955:WVY130955 D196590:F196590 JL196491:JM196491 TH196491:TI196491 ADD196491:ADE196491 AMZ196491:ANA196491 AWV196491:AWW196491 BGR196491:BGS196491 BQN196491:BQO196491 CAJ196491:CAK196491 CKF196491:CKG196491 CUB196491:CUC196491 DDX196491:DDY196491 DNT196491:DNU196491 DXP196491:DXQ196491 EHL196491:EHM196491 ERH196491:ERI196491 FBD196491:FBE196491 FKZ196491:FLA196491 FUV196491:FUW196491 GER196491:GES196491 GON196491:GOO196491 GYJ196491:GYK196491 HIF196491:HIG196491 HSB196491:HSC196491 IBX196491:IBY196491 ILT196491:ILU196491 IVP196491:IVQ196491 JFL196491:JFM196491 JPH196491:JPI196491 JZD196491:JZE196491 KIZ196491:KJA196491 KSV196491:KSW196491 LCR196491:LCS196491 LMN196491:LMO196491 LWJ196491:LWK196491 MGF196491:MGG196491 MQB196491:MQC196491 MZX196491:MZY196491 NJT196491:NJU196491 NTP196491:NTQ196491 ODL196491:ODM196491 ONH196491:ONI196491 OXD196491:OXE196491 PGZ196491:PHA196491 PQV196491:PQW196491 QAR196491:QAS196491 QKN196491:QKO196491 QUJ196491:QUK196491 REF196491:REG196491 ROB196491:ROC196491 RXX196491:RXY196491 SHT196491:SHU196491 SRP196491:SRQ196491 TBL196491:TBM196491 TLH196491:TLI196491 TVD196491:TVE196491 UEZ196491:UFA196491 UOV196491:UOW196491 UYR196491:UYS196491 VIN196491:VIO196491 VSJ196491:VSK196491 WCF196491:WCG196491 WMB196491:WMC196491 WVX196491:WVY196491 D262126:F262126 JL262027:JM262027 TH262027:TI262027 ADD262027:ADE262027 AMZ262027:ANA262027 AWV262027:AWW262027 BGR262027:BGS262027 BQN262027:BQO262027 CAJ262027:CAK262027 CKF262027:CKG262027 CUB262027:CUC262027 DDX262027:DDY262027 DNT262027:DNU262027 DXP262027:DXQ262027 EHL262027:EHM262027 ERH262027:ERI262027 FBD262027:FBE262027 FKZ262027:FLA262027 FUV262027:FUW262027 GER262027:GES262027 GON262027:GOO262027 GYJ262027:GYK262027 HIF262027:HIG262027 HSB262027:HSC262027 IBX262027:IBY262027 ILT262027:ILU262027 IVP262027:IVQ262027 JFL262027:JFM262027 JPH262027:JPI262027 JZD262027:JZE262027 KIZ262027:KJA262027 KSV262027:KSW262027 LCR262027:LCS262027 LMN262027:LMO262027 LWJ262027:LWK262027 MGF262027:MGG262027 MQB262027:MQC262027 MZX262027:MZY262027 NJT262027:NJU262027 NTP262027:NTQ262027 ODL262027:ODM262027 ONH262027:ONI262027 OXD262027:OXE262027 PGZ262027:PHA262027 PQV262027:PQW262027 QAR262027:QAS262027 QKN262027:QKO262027 QUJ262027:QUK262027 REF262027:REG262027 ROB262027:ROC262027 RXX262027:RXY262027 SHT262027:SHU262027 SRP262027:SRQ262027 TBL262027:TBM262027 TLH262027:TLI262027 TVD262027:TVE262027 UEZ262027:UFA262027 UOV262027:UOW262027 UYR262027:UYS262027 VIN262027:VIO262027 VSJ262027:VSK262027 WCF262027:WCG262027 WMB262027:WMC262027 WVX262027:WVY262027 D327662:F327662 JL327563:JM327563 TH327563:TI327563 ADD327563:ADE327563 AMZ327563:ANA327563 AWV327563:AWW327563 BGR327563:BGS327563 BQN327563:BQO327563 CAJ327563:CAK327563 CKF327563:CKG327563 CUB327563:CUC327563 DDX327563:DDY327563 DNT327563:DNU327563 DXP327563:DXQ327563 EHL327563:EHM327563 ERH327563:ERI327563 FBD327563:FBE327563 FKZ327563:FLA327563 FUV327563:FUW327563 GER327563:GES327563 GON327563:GOO327563 GYJ327563:GYK327563 HIF327563:HIG327563 HSB327563:HSC327563 IBX327563:IBY327563 ILT327563:ILU327563 IVP327563:IVQ327563 JFL327563:JFM327563 JPH327563:JPI327563 JZD327563:JZE327563 KIZ327563:KJA327563 KSV327563:KSW327563 LCR327563:LCS327563 LMN327563:LMO327563 LWJ327563:LWK327563 MGF327563:MGG327563 MQB327563:MQC327563 MZX327563:MZY327563 NJT327563:NJU327563 NTP327563:NTQ327563 ODL327563:ODM327563 ONH327563:ONI327563 OXD327563:OXE327563 PGZ327563:PHA327563 PQV327563:PQW327563 QAR327563:QAS327563 QKN327563:QKO327563 QUJ327563:QUK327563 REF327563:REG327563 ROB327563:ROC327563 RXX327563:RXY327563 SHT327563:SHU327563 SRP327563:SRQ327563 TBL327563:TBM327563 TLH327563:TLI327563 TVD327563:TVE327563 UEZ327563:UFA327563 UOV327563:UOW327563 UYR327563:UYS327563 VIN327563:VIO327563 VSJ327563:VSK327563 WCF327563:WCG327563 WMB327563:WMC327563 WVX327563:WVY327563 D393198:F393198 JL393099:JM393099 TH393099:TI393099 ADD393099:ADE393099 AMZ393099:ANA393099 AWV393099:AWW393099 BGR393099:BGS393099 BQN393099:BQO393099 CAJ393099:CAK393099 CKF393099:CKG393099 CUB393099:CUC393099 DDX393099:DDY393099 DNT393099:DNU393099 DXP393099:DXQ393099 EHL393099:EHM393099 ERH393099:ERI393099 FBD393099:FBE393099 FKZ393099:FLA393099 FUV393099:FUW393099 GER393099:GES393099 GON393099:GOO393099 GYJ393099:GYK393099 HIF393099:HIG393099 HSB393099:HSC393099 IBX393099:IBY393099 ILT393099:ILU393099 IVP393099:IVQ393099 JFL393099:JFM393099 JPH393099:JPI393099 JZD393099:JZE393099 KIZ393099:KJA393099 KSV393099:KSW393099 LCR393099:LCS393099 LMN393099:LMO393099 LWJ393099:LWK393099 MGF393099:MGG393099 MQB393099:MQC393099 MZX393099:MZY393099 NJT393099:NJU393099 NTP393099:NTQ393099 ODL393099:ODM393099 ONH393099:ONI393099 OXD393099:OXE393099 PGZ393099:PHA393099 PQV393099:PQW393099 QAR393099:QAS393099 QKN393099:QKO393099 QUJ393099:QUK393099 REF393099:REG393099 ROB393099:ROC393099 RXX393099:RXY393099 SHT393099:SHU393099 SRP393099:SRQ393099 TBL393099:TBM393099 TLH393099:TLI393099 TVD393099:TVE393099 UEZ393099:UFA393099 UOV393099:UOW393099 UYR393099:UYS393099 VIN393099:VIO393099 VSJ393099:VSK393099 WCF393099:WCG393099 WMB393099:WMC393099 WVX393099:WVY393099 D458734:F458734 JL458635:JM458635 TH458635:TI458635 ADD458635:ADE458635 AMZ458635:ANA458635 AWV458635:AWW458635 BGR458635:BGS458635 BQN458635:BQO458635 CAJ458635:CAK458635 CKF458635:CKG458635 CUB458635:CUC458635 DDX458635:DDY458635 DNT458635:DNU458635 DXP458635:DXQ458635 EHL458635:EHM458635 ERH458635:ERI458635 FBD458635:FBE458635 FKZ458635:FLA458635 FUV458635:FUW458635 GER458635:GES458635 GON458635:GOO458635 GYJ458635:GYK458635 HIF458635:HIG458635 HSB458635:HSC458635 IBX458635:IBY458635 ILT458635:ILU458635 IVP458635:IVQ458635 JFL458635:JFM458635 JPH458635:JPI458635 JZD458635:JZE458635 KIZ458635:KJA458635 KSV458635:KSW458635 LCR458635:LCS458635 LMN458635:LMO458635 LWJ458635:LWK458635 MGF458635:MGG458635 MQB458635:MQC458635 MZX458635:MZY458635 NJT458635:NJU458635 NTP458635:NTQ458635 ODL458635:ODM458635 ONH458635:ONI458635 OXD458635:OXE458635 PGZ458635:PHA458635 PQV458635:PQW458635 QAR458635:QAS458635 QKN458635:QKO458635 QUJ458635:QUK458635 REF458635:REG458635 ROB458635:ROC458635 RXX458635:RXY458635 SHT458635:SHU458635 SRP458635:SRQ458635 TBL458635:TBM458635 TLH458635:TLI458635 TVD458635:TVE458635 UEZ458635:UFA458635 UOV458635:UOW458635 UYR458635:UYS458635 VIN458635:VIO458635 VSJ458635:VSK458635 WCF458635:WCG458635 WMB458635:WMC458635 WVX458635:WVY458635 D524270:F524270 JL524171:JM524171 TH524171:TI524171 ADD524171:ADE524171 AMZ524171:ANA524171 AWV524171:AWW524171 BGR524171:BGS524171 BQN524171:BQO524171 CAJ524171:CAK524171 CKF524171:CKG524171 CUB524171:CUC524171 DDX524171:DDY524171 DNT524171:DNU524171 DXP524171:DXQ524171 EHL524171:EHM524171 ERH524171:ERI524171 FBD524171:FBE524171 FKZ524171:FLA524171 FUV524171:FUW524171 GER524171:GES524171 GON524171:GOO524171 GYJ524171:GYK524171 HIF524171:HIG524171 HSB524171:HSC524171 IBX524171:IBY524171 ILT524171:ILU524171 IVP524171:IVQ524171 JFL524171:JFM524171 JPH524171:JPI524171 JZD524171:JZE524171 KIZ524171:KJA524171 KSV524171:KSW524171 LCR524171:LCS524171 LMN524171:LMO524171 LWJ524171:LWK524171 MGF524171:MGG524171 MQB524171:MQC524171 MZX524171:MZY524171 NJT524171:NJU524171 NTP524171:NTQ524171 ODL524171:ODM524171 ONH524171:ONI524171 OXD524171:OXE524171 PGZ524171:PHA524171 PQV524171:PQW524171 QAR524171:QAS524171 QKN524171:QKO524171 QUJ524171:QUK524171 REF524171:REG524171 ROB524171:ROC524171 RXX524171:RXY524171 SHT524171:SHU524171 SRP524171:SRQ524171 TBL524171:TBM524171 TLH524171:TLI524171 TVD524171:TVE524171 UEZ524171:UFA524171 UOV524171:UOW524171 UYR524171:UYS524171 VIN524171:VIO524171 VSJ524171:VSK524171 WCF524171:WCG524171 WMB524171:WMC524171 WVX524171:WVY524171 D589806:F589806 JL589707:JM589707 TH589707:TI589707 ADD589707:ADE589707 AMZ589707:ANA589707 AWV589707:AWW589707 BGR589707:BGS589707 BQN589707:BQO589707 CAJ589707:CAK589707 CKF589707:CKG589707 CUB589707:CUC589707 DDX589707:DDY589707 DNT589707:DNU589707 DXP589707:DXQ589707 EHL589707:EHM589707 ERH589707:ERI589707 FBD589707:FBE589707 FKZ589707:FLA589707 FUV589707:FUW589707 GER589707:GES589707 GON589707:GOO589707 GYJ589707:GYK589707 HIF589707:HIG589707 HSB589707:HSC589707 IBX589707:IBY589707 ILT589707:ILU589707 IVP589707:IVQ589707 JFL589707:JFM589707 JPH589707:JPI589707 JZD589707:JZE589707 KIZ589707:KJA589707 KSV589707:KSW589707 LCR589707:LCS589707 LMN589707:LMO589707 LWJ589707:LWK589707 MGF589707:MGG589707 MQB589707:MQC589707 MZX589707:MZY589707 NJT589707:NJU589707 NTP589707:NTQ589707 ODL589707:ODM589707 ONH589707:ONI589707 OXD589707:OXE589707 PGZ589707:PHA589707 PQV589707:PQW589707 QAR589707:QAS589707 QKN589707:QKO589707 QUJ589707:QUK589707 REF589707:REG589707 ROB589707:ROC589707 RXX589707:RXY589707 SHT589707:SHU589707 SRP589707:SRQ589707 TBL589707:TBM589707 TLH589707:TLI589707 TVD589707:TVE589707 UEZ589707:UFA589707 UOV589707:UOW589707 UYR589707:UYS589707 VIN589707:VIO589707 VSJ589707:VSK589707 WCF589707:WCG589707 WMB589707:WMC589707 WVX589707:WVY589707 D655342:F655342 JL655243:JM655243 TH655243:TI655243 ADD655243:ADE655243 AMZ655243:ANA655243 AWV655243:AWW655243 BGR655243:BGS655243 BQN655243:BQO655243 CAJ655243:CAK655243 CKF655243:CKG655243 CUB655243:CUC655243 DDX655243:DDY655243 DNT655243:DNU655243 DXP655243:DXQ655243 EHL655243:EHM655243 ERH655243:ERI655243 FBD655243:FBE655243 FKZ655243:FLA655243 FUV655243:FUW655243 GER655243:GES655243 GON655243:GOO655243 GYJ655243:GYK655243 HIF655243:HIG655243 HSB655243:HSC655243 IBX655243:IBY655243 ILT655243:ILU655243 IVP655243:IVQ655243 JFL655243:JFM655243 JPH655243:JPI655243 JZD655243:JZE655243 KIZ655243:KJA655243 KSV655243:KSW655243 LCR655243:LCS655243 LMN655243:LMO655243 LWJ655243:LWK655243 MGF655243:MGG655243 MQB655243:MQC655243 MZX655243:MZY655243 NJT655243:NJU655243 NTP655243:NTQ655243 ODL655243:ODM655243 ONH655243:ONI655243 OXD655243:OXE655243 PGZ655243:PHA655243 PQV655243:PQW655243 QAR655243:QAS655243 QKN655243:QKO655243 QUJ655243:QUK655243 REF655243:REG655243 ROB655243:ROC655243 RXX655243:RXY655243 SHT655243:SHU655243 SRP655243:SRQ655243 TBL655243:TBM655243 TLH655243:TLI655243 TVD655243:TVE655243 UEZ655243:UFA655243 UOV655243:UOW655243 UYR655243:UYS655243 VIN655243:VIO655243 VSJ655243:VSK655243 WCF655243:WCG655243 WMB655243:WMC655243 WVX655243:WVY655243 D720878:F720878 JL720779:JM720779 TH720779:TI720779 ADD720779:ADE720779 AMZ720779:ANA720779 AWV720779:AWW720779 BGR720779:BGS720779 BQN720779:BQO720779 CAJ720779:CAK720779 CKF720779:CKG720779 CUB720779:CUC720779 DDX720779:DDY720779 DNT720779:DNU720779 DXP720779:DXQ720779 EHL720779:EHM720779 ERH720779:ERI720779 FBD720779:FBE720779 FKZ720779:FLA720779 FUV720779:FUW720779 GER720779:GES720779 GON720779:GOO720779 GYJ720779:GYK720779 HIF720779:HIG720779 HSB720779:HSC720779 IBX720779:IBY720779 ILT720779:ILU720779 IVP720779:IVQ720779 JFL720779:JFM720779 JPH720779:JPI720779 JZD720779:JZE720779 KIZ720779:KJA720779 KSV720779:KSW720779 LCR720779:LCS720779 LMN720779:LMO720779 LWJ720779:LWK720779 MGF720779:MGG720779 MQB720779:MQC720779 MZX720779:MZY720779 NJT720779:NJU720779 NTP720779:NTQ720779 ODL720779:ODM720779 ONH720779:ONI720779 OXD720779:OXE720779 PGZ720779:PHA720779 PQV720779:PQW720779 QAR720779:QAS720779 QKN720779:QKO720779 QUJ720779:QUK720779 REF720779:REG720779 ROB720779:ROC720779 RXX720779:RXY720779 SHT720779:SHU720779 SRP720779:SRQ720779 TBL720779:TBM720779 TLH720779:TLI720779 TVD720779:TVE720779 UEZ720779:UFA720779 UOV720779:UOW720779 UYR720779:UYS720779 VIN720779:VIO720779 VSJ720779:VSK720779 WCF720779:WCG720779 WMB720779:WMC720779 WVX720779:WVY720779 D786414:F786414 JL786315:JM786315 TH786315:TI786315 ADD786315:ADE786315 AMZ786315:ANA786315 AWV786315:AWW786315 BGR786315:BGS786315 BQN786315:BQO786315 CAJ786315:CAK786315 CKF786315:CKG786315 CUB786315:CUC786315 DDX786315:DDY786315 DNT786315:DNU786315 DXP786315:DXQ786315 EHL786315:EHM786315 ERH786315:ERI786315 FBD786315:FBE786315 FKZ786315:FLA786315 FUV786315:FUW786315 GER786315:GES786315 GON786315:GOO786315 GYJ786315:GYK786315 HIF786315:HIG786315 HSB786315:HSC786315 IBX786315:IBY786315 ILT786315:ILU786315 IVP786315:IVQ786315 JFL786315:JFM786315 JPH786315:JPI786315 JZD786315:JZE786315 KIZ786315:KJA786315 KSV786315:KSW786315 LCR786315:LCS786315 LMN786315:LMO786315 LWJ786315:LWK786315 MGF786315:MGG786315 MQB786315:MQC786315 MZX786315:MZY786315 NJT786315:NJU786315 NTP786315:NTQ786315 ODL786315:ODM786315 ONH786315:ONI786315 OXD786315:OXE786315 PGZ786315:PHA786315 PQV786315:PQW786315 QAR786315:QAS786315 QKN786315:QKO786315 QUJ786315:QUK786315 REF786315:REG786315 ROB786315:ROC786315 RXX786315:RXY786315 SHT786315:SHU786315 SRP786315:SRQ786315 TBL786315:TBM786315 TLH786315:TLI786315 TVD786315:TVE786315 UEZ786315:UFA786315 UOV786315:UOW786315 UYR786315:UYS786315 VIN786315:VIO786315 VSJ786315:VSK786315 WCF786315:WCG786315 WMB786315:WMC786315 WVX786315:WVY786315 D851950:F851950 JL851851:JM851851 TH851851:TI851851 ADD851851:ADE851851 AMZ851851:ANA851851 AWV851851:AWW851851 BGR851851:BGS851851 BQN851851:BQO851851 CAJ851851:CAK851851 CKF851851:CKG851851 CUB851851:CUC851851 DDX851851:DDY851851 DNT851851:DNU851851 DXP851851:DXQ851851 EHL851851:EHM851851 ERH851851:ERI851851 FBD851851:FBE851851 FKZ851851:FLA851851 FUV851851:FUW851851 GER851851:GES851851 GON851851:GOO851851 GYJ851851:GYK851851 HIF851851:HIG851851 HSB851851:HSC851851 IBX851851:IBY851851 ILT851851:ILU851851 IVP851851:IVQ851851 JFL851851:JFM851851 JPH851851:JPI851851 JZD851851:JZE851851 KIZ851851:KJA851851 KSV851851:KSW851851 LCR851851:LCS851851 LMN851851:LMO851851 LWJ851851:LWK851851 MGF851851:MGG851851 MQB851851:MQC851851 MZX851851:MZY851851 NJT851851:NJU851851 NTP851851:NTQ851851 ODL851851:ODM851851 ONH851851:ONI851851 OXD851851:OXE851851 PGZ851851:PHA851851 PQV851851:PQW851851 QAR851851:QAS851851 QKN851851:QKO851851 QUJ851851:QUK851851 REF851851:REG851851 ROB851851:ROC851851 RXX851851:RXY851851 SHT851851:SHU851851 SRP851851:SRQ851851 TBL851851:TBM851851 TLH851851:TLI851851 TVD851851:TVE851851 UEZ851851:UFA851851 UOV851851:UOW851851 UYR851851:UYS851851 VIN851851:VIO851851 VSJ851851:VSK851851 WCF851851:WCG851851 WMB851851:WMC851851 WVX851851:WVY851851 D917486:F917486 JL917387:JM917387 TH917387:TI917387 ADD917387:ADE917387 AMZ917387:ANA917387 AWV917387:AWW917387 BGR917387:BGS917387 BQN917387:BQO917387 CAJ917387:CAK917387 CKF917387:CKG917387 CUB917387:CUC917387 DDX917387:DDY917387 DNT917387:DNU917387 DXP917387:DXQ917387 EHL917387:EHM917387 ERH917387:ERI917387 FBD917387:FBE917387 FKZ917387:FLA917387 FUV917387:FUW917387 GER917387:GES917387 GON917387:GOO917387 GYJ917387:GYK917387 HIF917387:HIG917387 HSB917387:HSC917387 IBX917387:IBY917387 ILT917387:ILU917387 IVP917387:IVQ917387 JFL917387:JFM917387 JPH917387:JPI917387 JZD917387:JZE917387 KIZ917387:KJA917387 KSV917387:KSW917387 LCR917387:LCS917387 LMN917387:LMO917387 LWJ917387:LWK917387 MGF917387:MGG917387 MQB917387:MQC917387 MZX917387:MZY917387 NJT917387:NJU917387 NTP917387:NTQ917387 ODL917387:ODM917387 ONH917387:ONI917387 OXD917387:OXE917387 PGZ917387:PHA917387 PQV917387:PQW917387 QAR917387:QAS917387 QKN917387:QKO917387 QUJ917387:QUK917387 REF917387:REG917387 ROB917387:ROC917387 RXX917387:RXY917387 SHT917387:SHU917387 SRP917387:SRQ917387 TBL917387:TBM917387 TLH917387:TLI917387 TVD917387:TVE917387 UEZ917387:UFA917387 UOV917387:UOW917387 UYR917387:UYS917387 VIN917387:VIO917387 VSJ917387:VSK917387 WCF917387:WCG917387 WMB917387:WMC917387 WVX917387:WVY917387 D983022:F983022 JL982923:JM982923 TH982923:TI982923 ADD982923:ADE982923 AMZ982923:ANA982923 AWV982923:AWW982923 BGR982923:BGS982923 BQN982923:BQO982923 CAJ982923:CAK982923 CKF982923:CKG982923 CUB982923:CUC982923 DDX982923:DDY982923 DNT982923:DNU982923 DXP982923:DXQ982923 EHL982923:EHM982923 ERH982923:ERI982923 FBD982923:FBE982923 FKZ982923:FLA982923 FUV982923:FUW982923 GER982923:GES982923 GON982923:GOO982923 GYJ982923:GYK982923 HIF982923:HIG982923 HSB982923:HSC982923 IBX982923:IBY982923 ILT982923:ILU982923 IVP982923:IVQ982923 JFL982923:JFM982923 JPH982923:JPI982923 JZD982923:JZE982923 KIZ982923:KJA982923 KSV982923:KSW982923 LCR982923:LCS982923 LMN982923:LMO982923 LWJ982923:LWK982923 MGF982923:MGG982923 MQB982923:MQC982923 MZX982923:MZY982923 NJT982923:NJU982923 NTP982923:NTQ982923 ODL982923:ODM982923 ONH982923:ONI982923 OXD982923:OXE982923 PGZ982923:PHA982923 PQV982923:PQW982923 QAR982923:QAS982923 QKN982923:QKO982923 QUJ982923:QUK982923 REF982923:REG982923 ROB982923:ROC982923 RXX982923:RXY982923 SHT982923:SHU982923 SRP982923:SRQ982923 TBL982923:TBM982923 TLH982923:TLI982923 TVD982923:TVE982923 UEZ982923:UFA982923 UOV982923:UOW982923 UYR982923:UYS982923 VIN982923:VIO982923 VSJ982923:VSK982923 WCF982923:WCG982923 WMB982923:WMC982923 WVX982923:WVY982923">
      <formula1>$AR$4:$AR$14</formula1>
    </dataValidation>
    <dataValidation type="list" allowBlank="1" showInputMessage="1" showErrorMessage="1" errorTitle="Choose" error="Use the direction sheet" promptTitle="VPID" prompt="Use the Direction Tab" sqref="KK4 WWA982925 J65520:K65520 JO65421 TK65421 ADG65421 ANC65421 AWY65421 BGU65421 BQQ65421 CAM65421 CKI65421 CUE65421 DEA65421 DNW65421 DXS65421 EHO65421 ERK65421 FBG65421 FLC65421 FUY65421 GEU65421 GOQ65421 GYM65421 HII65421 HSE65421 ICA65421 ILW65421 IVS65421 JFO65421 JPK65421 JZG65421 KJC65421 KSY65421 LCU65421 LMQ65421 LWM65421 MGI65421 MQE65421 NAA65421 NJW65421 NTS65421 ODO65421 ONK65421 OXG65421 PHC65421 PQY65421 QAU65421 QKQ65421 QUM65421 REI65421 ROE65421 RYA65421 SHW65421 SRS65421 TBO65421 TLK65421 TVG65421 UFC65421 UOY65421 UYU65421 VIQ65421 VSM65421 WCI65421 WME65421 WWA65421 J131056:K131056 JO130957 TK130957 ADG130957 ANC130957 AWY130957 BGU130957 BQQ130957 CAM130957 CKI130957 CUE130957 DEA130957 DNW130957 DXS130957 EHO130957 ERK130957 FBG130957 FLC130957 FUY130957 GEU130957 GOQ130957 GYM130957 HII130957 HSE130957 ICA130957 ILW130957 IVS130957 JFO130957 JPK130957 JZG130957 KJC130957 KSY130957 LCU130957 LMQ130957 LWM130957 MGI130957 MQE130957 NAA130957 NJW130957 NTS130957 ODO130957 ONK130957 OXG130957 PHC130957 PQY130957 QAU130957 QKQ130957 QUM130957 REI130957 ROE130957 RYA130957 SHW130957 SRS130957 TBO130957 TLK130957 TVG130957 UFC130957 UOY130957 UYU130957 VIQ130957 VSM130957 WCI130957 WME130957 WWA130957 J196592:K196592 JO196493 TK196493 ADG196493 ANC196493 AWY196493 BGU196493 BQQ196493 CAM196493 CKI196493 CUE196493 DEA196493 DNW196493 DXS196493 EHO196493 ERK196493 FBG196493 FLC196493 FUY196493 GEU196493 GOQ196493 GYM196493 HII196493 HSE196493 ICA196493 ILW196493 IVS196493 JFO196493 JPK196493 JZG196493 KJC196493 KSY196493 LCU196493 LMQ196493 LWM196493 MGI196493 MQE196493 NAA196493 NJW196493 NTS196493 ODO196493 ONK196493 OXG196493 PHC196493 PQY196493 QAU196493 QKQ196493 QUM196493 REI196493 ROE196493 RYA196493 SHW196493 SRS196493 TBO196493 TLK196493 TVG196493 UFC196493 UOY196493 UYU196493 VIQ196493 VSM196493 WCI196493 WME196493 WWA196493 J262128:K262128 JO262029 TK262029 ADG262029 ANC262029 AWY262029 BGU262029 BQQ262029 CAM262029 CKI262029 CUE262029 DEA262029 DNW262029 DXS262029 EHO262029 ERK262029 FBG262029 FLC262029 FUY262029 GEU262029 GOQ262029 GYM262029 HII262029 HSE262029 ICA262029 ILW262029 IVS262029 JFO262029 JPK262029 JZG262029 KJC262029 KSY262029 LCU262029 LMQ262029 LWM262029 MGI262029 MQE262029 NAA262029 NJW262029 NTS262029 ODO262029 ONK262029 OXG262029 PHC262029 PQY262029 QAU262029 QKQ262029 QUM262029 REI262029 ROE262029 RYA262029 SHW262029 SRS262029 TBO262029 TLK262029 TVG262029 UFC262029 UOY262029 UYU262029 VIQ262029 VSM262029 WCI262029 WME262029 WWA262029 J327664:K327664 JO327565 TK327565 ADG327565 ANC327565 AWY327565 BGU327565 BQQ327565 CAM327565 CKI327565 CUE327565 DEA327565 DNW327565 DXS327565 EHO327565 ERK327565 FBG327565 FLC327565 FUY327565 GEU327565 GOQ327565 GYM327565 HII327565 HSE327565 ICA327565 ILW327565 IVS327565 JFO327565 JPK327565 JZG327565 KJC327565 KSY327565 LCU327565 LMQ327565 LWM327565 MGI327565 MQE327565 NAA327565 NJW327565 NTS327565 ODO327565 ONK327565 OXG327565 PHC327565 PQY327565 QAU327565 QKQ327565 QUM327565 REI327565 ROE327565 RYA327565 SHW327565 SRS327565 TBO327565 TLK327565 TVG327565 UFC327565 UOY327565 UYU327565 VIQ327565 VSM327565 WCI327565 WME327565 WWA327565 J393200:K393200 JO393101 TK393101 ADG393101 ANC393101 AWY393101 BGU393101 BQQ393101 CAM393101 CKI393101 CUE393101 DEA393101 DNW393101 DXS393101 EHO393101 ERK393101 FBG393101 FLC393101 FUY393101 GEU393101 GOQ393101 GYM393101 HII393101 HSE393101 ICA393101 ILW393101 IVS393101 JFO393101 JPK393101 JZG393101 KJC393101 KSY393101 LCU393101 LMQ393101 LWM393101 MGI393101 MQE393101 NAA393101 NJW393101 NTS393101 ODO393101 ONK393101 OXG393101 PHC393101 PQY393101 QAU393101 QKQ393101 QUM393101 REI393101 ROE393101 RYA393101 SHW393101 SRS393101 TBO393101 TLK393101 TVG393101 UFC393101 UOY393101 UYU393101 VIQ393101 VSM393101 WCI393101 WME393101 WWA393101 J458736:K458736 JO458637 TK458637 ADG458637 ANC458637 AWY458637 BGU458637 BQQ458637 CAM458637 CKI458637 CUE458637 DEA458637 DNW458637 DXS458637 EHO458637 ERK458637 FBG458637 FLC458637 FUY458637 GEU458637 GOQ458637 GYM458637 HII458637 HSE458637 ICA458637 ILW458637 IVS458637 JFO458637 JPK458637 JZG458637 KJC458637 KSY458637 LCU458637 LMQ458637 LWM458637 MGI458637 MQE458637 NAA458637 NJW458637 NTS458637 ODO458637 ONK458637 OXG458637 PHC458637 PQY458637 QAU458637 QKQ458637 QUM458637 REI458637 ROE458637 RYA458637 SHW458637 SRS458637 TBO458637 TLK458637 TVG458637 UFC458637 UOY458637 UYU458637 VIQ458637 VSM458637 WCI458637 WME458637 WWA458637 J524272:K524272 JO524173 TK524173 ADG524173 ANC524173 AWY524173 BGU524173 BQQ524173 CAM524173 CKI524173 CUE524173 DEA524173 DNW524173 DXS524173 EHO524173 ERK524173 FBG524173 FLC524173 FUY524173 GEU524173 GOQ524173 GYM524173 HII524173 HSE524173 ICA524173 ILW524173 IVS524173 JFO524173 JPK524173 JZG524173 KJC524173 KSY524173 LCU524173 LMQ524173 LWM524173 MGI524173 MQE524173 NAA524173 NJW524173 NTS524173 ODO524173 ONK524173 OXG524173 PHC524173 PQY524173 QAU524173 QKQ524173 QUM524173 REI524173 ROE524173 RYA524173 SHW524173 SRS524173 TBO524173 TLK524173 TVG524173 UFC524173 UOY524173 UYU524173 VIQ524173 VSM524173 WCI524173 WME524173 WWA524173 J589808:K589808 JO589709 TK589709 ADG589709 ANC589709 AWY589709 BGU589709 BQQ589709 CAM589709 CKI589709 CUE589709 DEA589709 DNW589709 DXS589709 EHO589709 ERK589709 FBG589709 FLC589709 FUY589709 GEU589709 GOQ589709 GYM589709 HII589709 HSE589709 ICA589709 ILW589709 IVS589709 JFO589709 JPK589709 JZG589709 KJC589709 KSY589709 LCU589709 LMQ589709 LWM589709 MGI589709 MQE589709 NAA589709 NJW589709 NTS589709 ODO589709 ONK589709 OXG589709 PHC589709 PQY589709 QAU589709 QKQ589709 QUM589709 REI589709 ROE589709 RYA589709 SHW589709 SRS589709 TBO589709 TLK589709 TVG589709 UFC589709 UOY589709 UYU589709 VIQ589709 VSM589709 WCI589709 WME589709 WWA589709 J655344:K655344 JO655245 TK655245 ADG655245 ANC655245 AWY655245 BGU655245 BQQ655245 CAM655245 CKI655245 CUE655245 DEA655245 DNW655245 DXS655245 EHO655245 ERK655245 FBG655245 FLC655245 FUY655245 GEU655245 GOQ655245 GYM655245 HII655245 HSE655245 ICA655245 ILW655245 IVS655245 JFO655245 JPK655245 JZG655245 KJC655245 KSY655245 LCU655245 LMQ655245 LWM655245 MGI655245 MQE655245 NAA655245 NJW655245 NTS655245 ODO655245 ONK655245 OXG655245 PHC655245 PQY655245 QAU655245 QKQ655245 QUM655245 REI655245 ROE655245 RYA655245 SHW655245 SRS655245 TBO655245 TLK655245 TVG655245 UFC655245 UOY655245 UYU655245 VIQ655245 VSM655245 WCI655245 WME655245 WWA655245 J720880:K720880 JO720781 TK720781 ADG720781 ANC720781 AWY720781 BGU720781 BQQ720781 CAM720781 CKI720781 CUE720781 DEA720781 DNW720781 DXS720781 EHO720781 ERK720781 FBG720781 FLC720781 FUY720781 GEU720781 GOQ720781 GYM720781 HII720781 HSE720781 ICA720781 ILW720781 IVS720781 JFO720781 JPK720781 JZG720781 KJC720781 KSY720781 LCU720781 LMQ720781 LWM720781 MGI720781 MQE720781 NAA720781 NJW720781 NTS720781 ODO720781 ONK720781 OXG720781 PHC720781 PQY720781 QAU720781 QKQ720781 QUM720781 REI720781 ROE720781 RYA720781 SHW720781 SRS720781 TBO720781 TLK720781 TVG720781 UFC720781 UOY720781 UYU720781 VIQ720781 VSM720781 WCI720781 WME720781 WWA720781 J786416:K786416 JO786317 TK786317 ADG786317 ANC786317 AWY786317 BGU786317 BQQ786317 CAM786317 CKI786317 CUE786317 DEA786317 DNW786317 DXS786317 EHO786317 ERK786317 FBG786317 FLC786317 FUY786317 GEU786317 GOQ786317 GYM786317 HII786317 HSE786317 ICA786317 ILW786317 IVS786317 JFO786317 JPK786317 JZG786317 KJC786317 KSY786317 LCU786317 LMQ786317 LWM786317 MGI786317 MQE786317 NAA786317 NJW786317 NTS786317 ODO786317 ONK786317 OXG786317 PHC786317 PQY786317 QAU786317 QKQ786317 QUM786317 REI786317 ROE786317 RYA786317 SHW786317 SRS786317 TBO786317 TLK786317 TVG786317 UFC786317 UOY786317 UYU786317 VIQ786317 VSM786317 WCI786317 WME786317 WWA786317 J851952:K851952 JO851853 TK851853 ADG851853 ANC851853 AWY851853 BGU851853 BQQ851853 CAM851853 CKI851853 CUE851853 DEA851853 DNW851853 DXS851853 EHO851853 ERK851853 FBG851853 FLC851853 FUY851853 GEU851853 GOQ851853 GYM851853 HII851853 HSE851853 ICA851853 ILW851853 IVS851853 JFO851853 JPK851853 JZG851853 KJC851853 KSY851853 LCU851853 LMQ851853 LWM851853 MGI851853 MQE851853 NAA851853 NJW851853 NTS851853 ODO851853 ONK851853 OXG851853 PHC851853 PQY851853 QAU851853 QKQ851853 QUM851853 REI851853 ROE851853 RYA851853 SHW851853 SRS851853 TBO851853 TLK851853 TVG851853 UFC851853 UOY851853 UYU851853 VIQ851853 VSM851853 WCI851853 WME851853 WWA851853 J917488:K917488 JO917389 TK917389 ADG917389 ANC917389 AWY917389 BGU917389 BQQ917389 CAM917389 CKI917389 CUE917389 DEA917389 DNW917389 DXS917389 EHO917389 ERK917389 FBG917389 FLC917389 FUY917389 GEU917389 GOQ917389 GYM917389 HII917389 HSE917389 ICA917389 ILW917389 IVS917389 JFO917389 JPK917389 JZG917389 KJC917389 KSY917389 LCU917389 LMQ917389 LWM917389 MGI917389 MQE917389 NAA917389 NJW917389 NTS917389 ODO917389 ONK917389 OXG917389 PHC917389 PQY917389 QAU917389 QKQ917389 QUM917389 REI917389 ROE917389 RYA917389 SHW917389 SRS917389 TBO917389 TLK917389 TVG917389 UFC917389 UOY917389 UYU917389 VIQ917389 VSM917389 WCI917389 WME917389 WWA917389 J983024:K983024 JO982925 TK982925 ADG982925 ANC982925 AWY982925 BGU982925 BQQ982925 CAM982925 CKI982925 CUE982925 DEA982925 DNW982925 DXS982925 EHO982925 ERK982925 FBG982925 FLC982925 FUY982925 GEU982925 GOQ982925 GYM982925 HII982925 HSE982925 ICA982925 ILW982925 IVS982925 JFO982925 JPK982925 JZG982925 KJC982925 KSY982925 LCU982925 LMQ982925 LWM982925 MGI982925 MQE982925 NAA982925 NJW982925 NTS982925 ODO982925 ONK982925 OXG982925 PHC982925 PQY982925 QAU982925 QKQ982925 QUM982925 REI982925 ROE982925 RYA982925 SHW982925 SRS982925 TBO982925 TLK982925 TVG982925 UFC982925 UOY982925 UYU982925 VIQ982925 VSM982925 WCI982925 WME982925 UG4 WWW4 WNA4 WDE4 VTI4 VJM4 UZQ4 UPU4 UFY4 TWC4 TMG4 TCK4 SSO4 SIS4 RYW4 RPA4 RFE4 QVI4 QLM4 QBQ4 PRU4 PHY4 OYC4 OOG4 OEK4 NUO4 NKS4 NAW4 MRA4 MHE4 LXI4 LNM4 LDQ4 KTU4 KJY4 KAC4 JQG4 JGK4 IWO4 IMS4 ICW4 HTA4 HJE4 GZI4 GPM4 GFQ4 FVU4 FLY4 FCC4 ESG4 EIK4 DYO4 DOS4 DEW4 CVA4 CLE4 CBI4 BRM4 BHQ4 AXU4 ANY4 AEC4">
      <formula1>VPIDP</formula1>
    </dataValidation>
    <dataValidation type="list" allowBlank="1" showInputMessage="1" showErrorMessage="1" sqref="D1:F1">
      <formula1>$AN$4:$AN$13</formula1>
    </dataValidation>
    <dataValidation allowBlank="1" showInputMessage="1" showErrorMessage="1" promptTitle="30 CFR" prompt="Box 9(C) of your Citation" sqref="WVZ982925 KJ4 UF4 AEB4 ANX4 AXT4 BHP4 BRL4 CBH4 CLD4 CUZ4 DEV4 DOR4 DYN4 EIJ4 ESF4 FCB4 FLX4 FVT4 GFP4 GPL4 GZH4 HJD4 HSZ4 ICV4 IMR4 IWN4 JGJ4 JQF4 KAB4 KJX4 KTT4 LDP4 LNL4 LXH4 MHD4 MQZ4 NAV4 NKR4 NUN4 OEJ4 OOF4 OYB4 PHX4 PRT4 QBP4 QLL4 QVH4 RFD4 ROZ4 RYV4 SIR4 SSN4 TCJ4 TMF4 TWB4 UFX4 UPT4 UZP4 VJL4 VTH4 WDD4 WMZ4 WWV4 G65520:I65520 JN65421 TJ65421 ADF65421 ANB65421 AWX65421 BGT65421 BQP65421 CAL65421 CKH65421 CUD65421 DDZ65421 DNV65421 DXR65421 EHN65421 ERJ65421 FBF65421 FLB65421 FUX65421 GET65421 GOP65421 GYL65421 HIH65421 HSD65421 IBZ65421 ILV65421 IVR65421 JFN65421 JPJ65421 JZF65421 KJB65421 KSX65421 LCT65421 LMP65421 LWL65421 MGH65421 MQD65421 MZZ65421 NJV65421 NTR65421 ODN65421 ONJ65421 OXF65421 PHB65421 PQX65421 QAT65421 QKP65421 QUL65421 REH65421 ROD65421 RXZ65421 SHV65421 SRR65421 TBN65421 TLJ65421 TVF65421 UFB65421 UOX65421 UYT65421 VIP65421 VSL65421 WCH65421 WMD65421 WVZ65421 G131056:I131056 JN130957 TJ130957 ADF130957 ANB130957 AWX130957 BGT130957 BQP130957 CAL130957 CKH130957 CUD130957 DDZ130957 DNV130957 DXR130957 EHN130957 ERJ130957 FBF130957 FLB130957 FUX130957 GET130957 GOP130957 GYL130957 HIH130957 HSD130957 IBZ130957 ILV130957 IVR130957 JFN130957 JPJ130957 JZF130957 KJB130957 KSX130957 LCT130957 LMP130957 LWL130957 MGH130957 MQD130957 MZZ130957 NJV130957 NTR130957 ODN130957 ONJ130957 OXF130957 PHB130957 PQX130957 QAT130957 QKP130957 QUL130957 REH130957 ROD130957 RXZ130957 SHV130957 SRR130957 TBN130957 TLJ130957 TVF130957 UFB130957 UOX130957 UYT130957 VIP130957 VSL130957 WCH130957 WMD130957 WVZ130957 G196592:I196592 JN196493 TJ196493 ADF196493 ANB196493 AWX196493 BGT196493 BQP196493 CAL196493 CKH196493 CUD196493 DDZ196493 DNV196493 DXR196493 EHN196493 ERJ196493 FBF196493 FLB196493 FUX196493 GET196493 GOP196493 GYL196493 HIH196493 HSD196493 IBZ196493 ILV196493 IVR196493 JFN196493 JPJ196493 JZF196493 KJB196493 KSX196493 LCT196493 LMP196493 LWL196493 MGH196493 MQD196493 MZZ196493 NJV196493 NTR196493 ODN196493 ONJ196493 OXF196493 PHB196493 PQX196493 QAT196493 QKP196493 QUL196493 REH196493 ROD196493 RXZ196493 SHV196493 SRR196493 TBN196493 TLJ196493 TVF196493 UFB196493 UOX196493 UYT196493 VIP196493 VSL196493 WCH196493 WMD196493 WVZ196493 G262128:I262128 JN262029 TJ262029 ADF262029 ANB262029 AWX262029 BGT262029 BQP262029 CAL262029 CKH262029 CUD262029 DDZ262029 DNV262029 DXR262029 EHN262029 ERJ262029 FBF262029 FLB262029 FUX262029 GET262029 GOP262029 GYL262029 HIH262029 HSD262029 IBZ262029 ILV262029 IVR262029 JFN262029 JPJ262029 JZF262029 KJB262029 KSX262029 LCT262029 LMP262029 LWL262029 MGH262029 MQD262029 MZZ262029 NJV262029 NTR262029 ODN262029 ONJ262029 OXF262029 PHB262029 PQX262029 QAT262029 QKP262029 QUL262029 REH262029 ROD262029 RXZ262029 SHV262029 SRR262029 TBN262029 TLJ262029 TVF262029 UFB262029 UOX262029 UYT262029 VIP262029 VSL262029 WCH262029 WMD262029 WVZ262029 G327664:I327664 JN327565 TJ327565 ADF327565 ANB327565 AWX327565 BGT327565 BQP327565 CAL327565 CKH327565 CUD327565 DDZ327565 DNV327565 DXR327565 EHN327565 ERJ327565 FBF327565 FLB327565 FUX327565 GET327565 GOP327565 GYL327565 HIH327565 HSD327565 IBZ327565 ILV327565 IVR327565 JFN327565 JPJ327565 JZF327565 KJB327565 KSX327565 LCT327565 LMP327565 LWL327565 MGH327565 MQD327565 MZZ327565 NJV327565 NTR327565 ODN327565 ONJ327565 OXF327565 PHB327565 PQX327565 QAT327565 QKP327565 QUL327565 REH327565 ROD327565 RXZ327565 SHV327565 SRR327565 TBN327565 TLJ327565 TVF327565 UFB327565 UOX327565 UYT327565 VIP327565 VSL327565 WCH327565 WMD327565 WVZ327565 G393200:I393200 JN393101 TJ393101 ADF393101 ANB393101 AWX393101 BGT393101 BQP393101 CAL393101 CKH393101 CUD393101 DDZ393101 DNV393101 DXR393101 EHN393101 ERJ393101 FBF393101 FLB393101 FUX393101 GET393101 GOP393101 GYL393101 HIH393101 HSD393101 IBZ393101 ILV393101 IVR393101 JFN393101 JPJ393101 JZF393101 KJB393101 KSX393101 LCT393101 LMP393101 LWL393101 MGH393101 MQD393101 MZZ393101 NJV393101 NTR393101 ODN393101 ONJ393101 OXF393101 PHB393101 PQX393101 QAT393101 QKP393101 QUL393101 REH393101 ROD393101 RXZ393101 SHV393101 SRR393101 TBN393101 TLJ393101 TVF393101 UFB393101 UOX393101 UYT393101 VIP393101 VSL393101 WCH393101 WMD393101 WVZ393101 G458736:I458736 JN458637 TJ458637 ADF458637 ANB458637 AWX458637 BGT458637 BQP458637 CAL458637 CKH458637 CUD458637 DDZ458637 DNV458637 DXR458637 EHN458637 ERJ458637 FBF458637 FLB458637 FUX458637 GET458637 GOP458637 GYL458637 HIH458637 HSD458637 IBZ458637 ILV458637 IVR458637 JFN458637 JPJ458637 JZF458637 KJB458637 KSX458637 LCT458637 LMP458637 LWL458637 MGH458637 MQD458637 MZZ458637 NJV458637 NTR458637 ODN458637 ONJ458637 OXF458637 PHB458637 PQX458637 QAT458637 QKP458637 QUL458637 REH458637 ROD458637 RXZ458637 SHV458637 SRR458637 TBN458637 TLJ458637 TVF458637 UFB458637 UOX458637 UYT458637 VIP458637 VSL458637 WCH458637 WMD458637 WVZ458637 G524272:I524272 JN524173 TJ524173 ADF524173 ANB524173 AWX524173 BGT524173 BQP524173 CAL524173 CKH524173 CUD524173 DDZ524173 DNV524173 DXR524173 EHN524173 ERJ524173 FBF524173 FLB524173 FUX524173 GET524173 GOP524173 GYL524173 HIH524173 HSD524173 IBZ524173 ILV524173 IVR524173 JFN524173 JPJ524173 JZF524173 KJB524173 KSX524173 LCT524173 LMP524173 LWL524173 MGH524173 MQD524173 MZZ524173 NJV524173 NTR524173 ODN524173 ONJ524173 OXF524173 PHB524173 PQX524173 QAT524173 QKP524173 QUL524173 REH524173 ROD524173 RXZ524173 SHV524173 SRR524173 TBN524173 TLJ524173 TVF524173 UFB524173 UOX524173 UYT524173 VIP524173 VSL524173 WCH524173 WMD524173 WVZ524173 G589808:I589808 JN589709 TJ589709 ADF589709 ANB589709 AWX589709 BGT589709 BQP589709 CAL589709 CKH589709 CUD589709 DDZ589709 DNV589709 DXR589709 EHN589709 ERJ589709 FBF589709 FLB589709 FUX589709 GET589709 GOP589709 GYL589709 HIH589709 HSD589709 IBZ589709 ILV589709 IVR589709 JFN589709 JPJ589709 JZF589709 KJB589709 KSX589709 LCT589709 LMP589709 LWL589709 MGH589709 MQD589709 MZZ589709 NJV589709 NTR589709 ODN589709 ONJ589709 OXF589709 PHB589709 PQX589709 QAT589709 QKP589709 QUL589709 REH589709 ROD589709 RXZ589709 SHV589709 SRR589709 TBN589709 TLJ589709 TVF589709 UFB589709 UOX589709 UYT589709 VIP589709 VSL589709 WCH589709 WMD589709 WVZ589709 G655344:I655344 JN655245 TJ655245 ADF655245 ANB655245 AWX655245 BGT655245 BQP655245 CAL655245 CKH655245 CUD655245 DDZ655245 DNV655245 DXR655245 EHN655245 ERJ655245 FBF655245 FLB655245 FUX655245 GET655245 GOP655245 GYL655245 HIH655245 HSD655245 IBZ655245 ILV655245 IVR655245 JFN655245 JPJ655245 JZF655245 KJB655245 KSX655245 LCT655245 LMP655245 LWL655245 MGH655245 MQD655245 MZZ655245 NJV655245 NTR655245 ODN655245 ONJ655245 OXF655245 PHB655245 PQX655245 QAT655245 QKP655245 QUL655245 REH655245 ROD655245 RXZ655245 SHV655245 SRR655245 TBN655245 TLJ655245 TVF655245 UFB655245 UOX655245 UYT655245 VIP655245 VSL655245 WCH655245 WMD655245 WVZ655245 G720880:I720880 JN720781 TJ720781 ADF720781 ANB720781 AWX720781 BGT720781 BQP720781 CAL720781 CKH720781 CUD720781 DDZ720781 DNV720781 DXR720781 EHN720781 ERJ720781 FBF720781 FLB720781 FUX720781 GET720781 GOP720781 GYL720781 HIH720781 HSD720781 IBZ720781 ILV720781 IVR720781 JFN720781 JPJ720781 JZF720781 KJB720781 KSX720781 LCT720781 LMP720781 LWL720781 MGH720781 MQD720781 MZZ720781 NJV720781 NTR720781 ODN720781 ONJ720781 OXF720781 PHB720781 PQX720781 QAT720781 QKP720781 QUL720781 REH720781 ROD720781 RXZ720781 SHV720781 SRR720781 TBN720781 TLJ720781 TVF720781 UFB720781 UOX720781 UYT720781 VIP720781 VSL720781 WCH720781 WMD720781 WVZ720781 G786416:I786416 JN786317 TJ786317 ADF786317 ANB786317 AWX786317 BGT786317 BQP786317 CAL786317 CKH786317 CUD786317 DDZ786317 DNV786317 DXR786317 EHN786317 ERJ786317 FBF786317 FLB786317 FUX786317 GET786317 GOP786317 GYL786317 HIH786317 HSD786317 IBZ786317 ILV786317 IVR786317 JFN786317 JPJ786317 JZF786317 KJB786317 KSX786317 LCT786317 LMP786317 LWL786317 MGH786317 MQD786317 MZZ786317 NJV786317 NTR786317 ODN786317 ONJ786317 OXF786317 PHB786317 PQX786317 QAT786317 QKP786317 QUL786317 REH786317 ROD786317 RXZ786317 SHV786317 SRR786317 TBN786317 TLJ786317 TVF786317 UFB786317 UOX786317 UYT786317 VIP786317 VSL786317 WCH786317 WMD786317 WVZ786317 G851952:I851952 JN851853 TJ851853 ADF851853 ANB851853 AWX851853 BGT851853 BQP851853 CAL851853 CKH851853 CUD851853 DDZ851853 DNV851853 DXR851853 EHN851853 ERJ851853 FBF851853 FLB851853 FUX851853 GET851853 GOP851853 GYL851853 HIH851853 HSD851853 IBZ851853 ILV851853 IVR851853 JFN851853 JPJ851853 JZF851853 KJB851853 KSX851853 LCT851853 LMP851853 LWL851853 MGH851853 MQD851853 MZZ851853 NJV851853 NTR851853 ODN851853 ONJ851853 OXF851853 PHB851853 PQX851853 QAT851853 QKP851853 QUL851853 REH851853 ROD851853 RXZ851853 SHV851853 SRR851853 TBN851853 TLJ851853 TVF851853 UFB851853 UOX851853 UYT851853 VIP851853 VSL851853 WCH851853 WMD851853 WVZ851853 G917488:I917488 JN917389 TJ917389 ADF917389 ANB917389 AWX917389 BGT917389 BQP917389 CAL917389 CKH917389 CUD917389 DDZ917389 DNV917389 DXR917389 EHN917389 ERJ917389 FBF917389 FLB917389 FUX917389 GET917389 GOP917389 GYL917389 HIH917389 HSD917389 IBZ917389 ILV917389 IVR917389 JFN917389 JPJ917389 JZF917389 KJB917389 KSX917389 LCT917389 LMP917389 LWL917389 MGH917389 MQD917389 MZZ917389 NJV917389 NTR917389 ODN917389 ONJ917389 OXF917389 PHB917389 PQX917389 QAT917389 QKP917389 QUL917389 REH917389 ROD917389 RXZ917389 SHV917389 SRR917389 TBN917389 TLJ917389 TVF917389 UFB917389 UOX917389 UYT917389 VIP917389 VSL917389 WCH917389 WMD917389 WVZ917389 G983024:I983024 JN982925 TJ982925 ADF982925 ANB982925 AWX982925 BGT982925 BQP982925 CAL982925 CKH982925 CUD982925 DDZ982925 DNV982925 DXR982925 EHN982925 ERJ982925 FBF982925 FLB982925 FUX982925 GET982925 GOP982925 GYL982925 HIH982925 HSD982925 IBZ982925 ILV982925 IVR982925 JFN982925 JPJ982925 JZF982925 KJB982925 KSX982925 LCT982925 LMP982925 LWL982925 MGH982925 MQD982925 MZZ982925 NJV982925 NTR982925 ODN982925 ONJ982925 OXF982925 PHB982925 PQX982925 QAT982925 QKP982925 QUL982925 REH982925 ROD982925 RXZ982925 SHV982925 SRR982925 TBN982925 TLJ982925 TVF982925 UFB982925 UOX982925 UYT982925 VIP982925 VSL982925 WCH982925 WMD982925 G4:G103"/>
    <dataValidation allowBlank="1" showInputMessage="1" showErrorMessage="1" promptTitle="Citation #" prompt="Box 3 of your citation" sqref="WVW982925 KG4 UC4 ADY4 ANU4 AXQ4 BHM4 BRI4 CBE4 CLA4 CUW4 DES4 DOO4 DYK4 EIG4 ESC4 FBY4 FLU4 FVQ4 GFM4 GPI4 GZE4 HJA4 HSW4 ICS4 IMO4 IWK4 JGG4 JQC4 JZY4 KJU4 KTQ4 LDM4 LNI4 LXE4 MHA4 MQW4 NAS4 NKO4 NUK4 OEG4 OOC4 OXY4 PHU4 PRQ4 QBM4 QLI4 QVE4 RFA4 ROW4 RYS4 SIO4 SSK4 TCG4 TMC4 TVY4 UFU4 UPQ4 UZM4 VJI4 VTE4 WDA4 WMW4 WWS4 C65516 JK65421 TG65421 ADC65421 AMY65421 AWU65421 BGQ65421 BQM65421 CAI65421 CKE65421 CUA65421 DDW65421 DNS65421 DXO65421 EHK65421 ERG65421 FBC65421 FKY65421 FUU65421 GEQ65421 GOM65421 GYI65421 HIE65421 HSA65421 IBW65421 ILS65421 IVO65421 JFK65421 JPG65421 JZC65421 KIY65421 KSU65421 LCQ65421 LMM65421 LWI65421 MGE65421 MQA65421 MZW65421 NJS65421 NTO65421 ODK65421 ONG65421 OXC65421 PGY65421 PQU65421 QAQ65421 QKM65421 QUI65421 REE65421 ROA65421 RXW65421 SHS65421 SRO65421 TBK65421 TLG65421 TVC65421 UEY65421 UOU65421 UYQ65421 VIM65421 VSI65421 WCE65421 WMA65421 WVW65421 C131052 JK130957 TG130957 ADC130957 AMY130957 AWU130957 BGQ130957 BQM130957 CAI130957 CKE130957 CUA130957 DDW130957 DNS130957 DXO130957 EHK130957 ERG130957 FBC130957 FKY130957 FUU130957 GEQ130957 GOM130957 GYI130957 HIE130957 HSA130957 IBW130957 ILS130957 IVO130957 JFK130957 JPG130957 JZC130957 KIY130957 KSU130957 LCQ130957 LMM130957 LWI130957 MGE130957 MQA130957 MZW130957 NJS130957 NTO130957 ODK130957 ONG130957 OXC130957 PGY130957 PQU130957 QAQ130957 QKM130957 QUI130957 REE130957 ROA130957 RXW130957 SHS130957 SRO130957 TBK130957 TLG130957 TVC130957 UEY130957 UOU130957 UYQ130957 VIM130957 VSI130957 WCE130957 WMA130957 WVW130957 C196588 JK196493 TG196493 ADC196493 AMY196493 AWU196493 BGQ196493 BQM196493 CAI196493 CKE196493 CUA196493 DDW196493 DNS196493 DXO196493 EHK196493 ERG196493 FBC196493 FKY196493 FUU196493 GEQ196493 GOM196493 GYI196493 HIE196493 HSA196493 IBW196493 ILS196493 IVO196493 JFK196493 JPG196493 JZC196493 KIY196493 KSU196493 LCQ196493 LMM196493 LWI196493 MGE196493 MQA196493 MZW196493 NJS196493 NTO196493 ODK196493 ONG196493 OXC196493 PGY196493 PQU196493 QAQ196493 QKM196493 QUI196493 REE196493 ROA196493 RXW196493 SHS196493 SRO196493 TBK196493 TLG196493 TVC196493 UEY196493 UOU196493 UYQ196493 VIM196493 VSI196493 WCE196493 WMA196493 WVW196493 C262124 JK262029 TG262029 ADC262029 AMY262029 AWU262029 BGQ262029 BQM262029 CAI262029 CKE262029 CUA262029 DDW262029 DNS262029 DXO262029 EHK262029 ERG262029 FBC262029 FKY262029 FUU262029 GEQ262029 GOM262029 GYI262029 HIE262029 HSA262029 IBW262029 ILS262029 IVO262029 JFK262029 JPG262029 JZC262029 KIY262029 KSU262029 LCQ262029 LMM262029 LWI262029 MGE262029 MQA262029 MZW262029 NJS262029 NTO262029 ODK262029 ONG262029 OXC262029 PGY262029 PQU262029 QAQ262029 QKM262029 QUI262029 REE262029 ROA262029 RXW262029 SHS262029 SRO262029 TBK262029 TLG262029 TVC262029 UEY262029 UOU262029 UYQ262029 VIM262029 VSI262029 WCE262029 WMA262029 WVW262029 C327660 JK327565 TG327565 ADC327565 AMY327565 AWU327565 BGQ327565 BQM327565 CAI327565 CKE327565 CUA327565 DDW327565 DNS327565 DXO327565 EHK327565 ERG327565 FBC327565 FKY327565 FUU327565 GEQ327565 GOM327565 GYI327565 HIE327565 HSA327565 IBW327565 ILS327565 IVO327565 JFK327565 JPG327565 JZC327565 KIY327565 KSU327565 LCQ327565 LMM327565 LWI327565 MGE327565 MQA327565 MZW327565 NJS327565 NTO327565 ODK327565 ONG327565 OXC327565 PGY327565 PQU327565 QAQ327565 QKM327565 QUI327565 REE327565 ROA327565 RXW327565 SHS327565 SRO327565 TBK327565 TLG327565 TVC327565 UEY327565 UOU327565 UYQ327565 VIM327565 VSI327565 WCE327565 WMA327565 WVW327565 C393196 JK393101 TG393101 ADC393101 AMY393101 AWU393101 BGQ393101 BQM393101 CAI393101 CKE393101 CUA393101 DDW393101 DNS393101 DXO393101 EHK393101 ERG393101 FBC393101 FKY393101 FUU393101 GEQ393101 GOM393101 GYI393101 HIE393101 HSA393101 IBW393101 ILS393101 IVO393101 JFK393101 JPG393101 JZC393101 KIY393101 KSU393101 LCQ393101 LMM393101 LWI393101 MGE393101 MQA393101 MZW393101 NJS393101 NTO393101 ODK393101 ONG393101 OXC393101 PGY393101 PQU393101 QAQ393101 QKM393101 QUI393101 REE393101 ROA393101 RXW393101 SHS393101 SRO393101 TBK393101 TLG393101 TVC393101 UEY393101 UOU393101 UYQ393101 VIM393101 VSI393101 WCE393101 WMA393101 WVW393101 C458732 JK458637 TG458637 ADC458637 AMY458637 AWU458637 BGQ458637 BQM458637 CAI458637 CKE458637 CUA458637 DDW458637 DNS458637 DXO458637 EHK458637 ERG458637 FBC458637 FKY458637 FUU458637 GEQ458637 GOM458637 GYI458637 HIE458637 HSA458637 IBW458637 ILS458637 IVO458637 JFK458637 JPG458637 JZC458637 KIY458637 KSU458637 LCQ458637 LMM458637 LWI458637 MGE458637 MQA458637 MZW458637 NJS458637 NTO458637 ODK458637 ONG458637 OXC458637 PGY458637 PQU458637 QAQ458637 QKM458637 QUI458637 REE458637 ROA458637 RXW458637 SHS458637 SRO458637 TBK458637 TLG458637 TVC458637 UEY458637 UOU458637 UYQ458637 VIM458637 VSI458637 WCE458637 WMA458637 WVW458637 C524268 JK524173 TG524173 ADC524173 AMY524173 AWU524173 BGQ524173 BQM524173 CAI524173 CKE524173 CUA524173 DDW524173 DNS524173 DXO524173 EHK524173 ERG524173 FBC524173 FKY524173 FUU524173 GEQ524173 GOM524173 GYI524173 HIE524173 HSA524173 IBW524173 ILS524173 IVO524173 JFK524173 JPG524173 JZC524173 KIY524173 KSU524173 LCQ524173 LMM524173 LWI524173 MGE524173 MQA524173 MZW524173 NJS524173 NTO524173 ODK524173 ONG524173 OXC524173 PGY524173 PQU524173 QAQ524173 QKM524173 QUI524173 REE524173 ROA524173 RXW524173 SHS524173 SRO524173 TBK524173 TLG524173 TVC524173 UEY524173 UOU524173 UYQ524173 VIM524173 VSI524173 WCE524173 WMA524173 WVW524173 C589804 JK589709 TG589709 ADC589709 AMY589709 AWU589709 BGQ589709 BQM589709 CAI589709 CKE589709 CUA589709 DDW589709 DNS589709 DXO589709 EHK589709 ERG589709 FBC589709 FKY589709 FUU589709 GEQ589709 GOM589709 GYI589709 HIE589709 HSA589709 IBW589709 ILS589709 IVO589709 JFK589709 JPG589709 JZC589709 KIY589709 KSU589709 LCQ589709 LMM589709 LWI589709 MGE589709 MQA589709 MZW589709 NJS589709 NTO589709 ODK589709 ONG589709 OXC589709 PGY589709 PQU589709 QAQ589709 QKM589709 QUI589709 REE589709 ROA589709 RXW589709 SHS589709 SRO589709 TBK589709 TLG589709 TVC589709 UEY589709 UOU589709 UYQ589709 VIM589709 VSI589709 WCE589709 WMA589709 WVW589709 C655340 JK655245 TG655245 ADC655245 AMY655245 AWU655245 BGQ655245 BQM655245 CAI655245 CKE655245 CUA655245 DDW655245 DNS655245 DXO655245 EHK655245 ERG655245 FBC655245 FKY655245 FUU655245 GEQ655245 GOM655245 GYI655245 HIE655245 HSA655245 IBW655245 ILS655245 IVO655245 JFK655245 JPG655245 JZC655245 KIY655245 KSU655245 LCQ655245 LMM655245 LWI655245 MGE655245 MQA655245 MZW655245 NJS655245 NTO655245 ODK655245 ONG655245 OXC655245 PGY655245 PQU655245 QAQ655245 QKM655245 QUI655245 REE655245 ROA655245 RXW655245 SHS655245 SRO655245 TBK655245 TLG655245 TVC655245 UEY655245 UOU655245 UYQ655245 VIM655245 VSI655245 WCE655245 WMA655245 WVW655245 C720876 JK720781 TG720781 ADC720781 AMY720781 AWU720781 BGQ720781 BQM720781 CAI720781 CKE720781 CUA720781 DDW720781 DNS720781 DXO720781 EHK720781 ERG720781 FBC720781 FKY720781 FUU720781 GEQ720781 GOM720781 GYI720781 HIE720781 HSA720781 IBW720781 ILS720781 IVO720781 JFK720781 JPG720781 JZC720781 KIY720781 KSU720781 LCQ720781 LMM720781 LWI720781 MGE720781 MQA720781 MZW720781 NJS720781 NTO720781 ODK720781 ONG720781 OXC720781 PGY720781 PQU720781 QAQ720781 QKM720781 QUI720781 REE720781 ROA720781 RXW720781 SHS720781 SRO720781 TBK720781 TLG720781 TVC720781 UEY720781 UOU720781 UYQ720781 VIM720781 VSI720781 WCE720781 WMA720781 WVW720781 C786412 JK786317 TG786317 ADC786317 AMY786317 AWU786317 BGQ786317 BQM786317 CAI786317 CKE786317 CUA786317 DDW786317 DNS786317 DXO786317 EHK786317 ERG786317 FBC786317 FKY786317 FUU786317 GEQ786317 GOM786317 GYI786317 HIE786317 HSA786317 IBW786317 ILS786317 IVO786317 JFK786317 JPG786317 JZC786317 KIY786317 KSU786317 LCQ786317 LMM786317 LWI786317 MGE786317 MQA786317 MZW786317 NJS786317 NTO786317 ODK786317 ONG786317 OXC786317 PGY786317 PQU786317 QAQ786317 QKM786317 QUI786317 REE786317 ROA786317 RXW786317 SHS786317 SRO786317 TBK786317 TLG786317 TVC786317 UEY786317 UOU786317 UYQ786317 VIM786317 VSI786317 WCE786317 WMA786317 WVW786317 C851948 JK851853 TG851853 ADC851853 AMY851853 AWU851853 BGQ851853 BQM851853 CAI851853 CKE851853 CUA851853 DDW851853 DNS851853 DXO851853 EHK851853 ERG851853 FBC851853 FKY851853 FUU851853 GEQ851853 GOM851853 GYI851853 HIE851853 HSA851853 IBW851853 ILS851853 IVO851853 JFK851853 JPG851853 JZC851853 KIY851853 KSU851853 LCQ851853 LMM851853 LWI851853 MGE851853 MQA851853 MZW851853 NJS851853 NTO851853 ODK851853 ONG851853 OXC851853 PGY851853 PQU851853 QAQ851853 QKM851853 QUI851853 REE851853 ROA851853 RXW851853 SHS851853 SRO851853 TBK851853 TLG851853 TVC851853 UEY851853 UOU851853 UYQ851853 VIM851853 VSI851853 WCE851853 WMA851853 WVW851853 C917484 JK917389 TG917389 ADC917389 AMY917389 AWU917389 BGQ917389 BQM917389 CAI917389 CKE917389 CUA917389 DDW917389 DNS917389 DXO917389 EHK917389 ERG917389 FBC917389 FKY917389 FUU917389 GEQ917389 GOM917389 GYI917389 HIE917389 HSA917389 IBW917389 ILS917389 IVO917389 JFK917389 JPG917389 JZC917389 KIY917389 KSU917389 LCQ917389 LMM917389 LWI917389 MGE917389 MQA917389 MZW917389 NJS917389 NTO917389 ODK917389 ONG917389 OXC917389 PGY917389 PQU917389 QAQ917389 QKM917389 QUI917389 REE917389 ROA917389 RXW917389 SHS917389 SRO917389 TBK917389 TLG917389 TVC917389 UEY917389 UOU917389 UYQ917389 VIM917389 VSI917389 WCE917389 WMA917389 WVW917389 C983020 JK982925 TG982925 ADC982925 AMY982925 AWU982925 BGQ982925 BQM982925 CAI982925 CKE982925 CUA982925 DDW982925 DNS982925 DXO982925 EHK982925 ERG982925 FBC982925 FKY982925 FUU982925 GEQ982925 GOM982925 GYI982925 HIE982925 HSA982925 IBW982925 ILS982925 IVO982925 JFK982925 JPG982925 JZC982925 KIY982925 KSU982925 LCQ982925 LMM982925 LWI982925 MGE982925 MQA982925 MZW982925 NJS982925 NTO982925 ODK982925 ONG982925 OXC982925 PGY982925 PQU982925 QAQ982925 QKM982925 QUI982925 REE982925 ROA982925 RXW982925 SHS982925 SRO982925 TBK982925 TLG982925 TVC982925 UEY982925 UOU982925 UYQ982925 VIM982925 VSI982925 WCE982925 WMA982925 C4:C103"/>
    <dataValidation type="list" allowBlank="1" showInputMessage="1" showErrorMessage="1" sqref="U4:U103">
      <formula1>PA</formula1>
    </dataValidation>
    <dataValidation type="list" allowBlank="1" showInputMessage="1" showErrorMessage="1" sqref="L4:L103">
      <formula1>NEGL</formula1>
    </dataValidation>
    <dataValidation type="list" allowBlank="1" showInputMessage="1" showErrorMessage="1" sqref="O4:O103">
      <formula1>LIK</formula1>
    </dataValidation>
    <dataValidation type="list" allowBlank="1" showInputMessage="1" showErrorMessage="1" sqref="R4:R103">
      <formula1>SEVE</formula1>
    </dataValidation>
    <dataValidation type="list" allowBlank="1" showInputMessage="1" showErrorMessage="1" errorTitle="Choose" error="Found on the MSHA website Data Retrieval System for your mine" promptTitle="VPID" prompt="Found on the MSHA website Data Retrieval System for your mine" sqref="H4:H103">
      <formula1>VPIDP</formula1>
    </dataValidation>
    <dataValidation type="list" allowBlank="1" showInputMessage="1" showErrorMessage="1" errorTitle="Choose" error="Found on the MSHA website Data Retrieval System for your mine" promptTitle="Repeat Violations Points" prompt="Found on the MSHA website Data Retrieval System for your mine" sqref="J4:J103">
      <formula1>$AV$4:$AV$24</formula1>
    </dataValidation>
  </dataValidations>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27</vt:i4>
      </vt:variant>
    </vt:vector>
  </HeadingPairs>
  <TitlesOfParts>
    <vt:vector size="28" baseType="lpstr">
      <vt:lpstr>Combined Calculators</vt:lpstr>
      <vt:lpstr>CS</vt:lpstr>
      <vt:lpstr>CSP</vt:lpstr>
      <vt:lpstr>LIK</vt:lpstr>
      <vt:lpstr>LIKP</vt:lpstr>
      <vt:lpstr>MS</vt:lpstr>
      <vt:lpstr>MSP</vt:lpstr>
      <vt:lpstr>NEGL</vt:lpstr>
      <vt:lpstr>NEGLP</vt:lpstr>
      <vt:lpstr>PA</vt:lpstr>
      <vt:lpstr>PAP</vt:lpstr>
      <vt:lpstr>PCSP</vt:lpstr>
      <vt:lpstr>PLIKP</vt:lpstr>
      <vt:lpstr>PMSP</vt:lpstr>
      <vt:lpstr>PNEGLP</vt:lpstr>
      <vt:lpstr>PPAP</vt:lpstr>
      <vt:lpstr>PRVP</vt:lpstr>
      <vt:lpstr>PSEVEP</vt:lpstr>
      <vt:lpstr>PTPPM</vt:lpstr>
      <vt:lpstr>PVPIDP</vt:lpstr>
      <vt:lpstr>RV</vt:lpstr>
      <vt:lpstr>RVP</vt:lpstr>
      <vt:lpstr>SEVE</vt:lpstr>
      <vt:lpstr>SEVEP</vt:lpstr>
      <vt:lpstr>TPP</vt:lpstr>
      <vt:lpstr>TPPM</vt:lpstr>
      <vt:lpstr>VPID</vt:lpstr>
      <vt:lpstr>VPIDP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dc:creator>
  <cp:lastModifiedBy>Davis, Leah - MSHA</cp:lastModifiedBy>
  <cp:lastPrinted>2015-01-28T22:06:39Z</cp:lastPrinted>
  <dcterms:created xsi:type="dcterms:W3CDTF">2015-01-26T02:15:17Z</dcterms:created>
  <dcterms:modified xsi:type="dcterms:W3CDTF">2015-01-28T22:12:27Z</dcterms:modified>
</cp:coreProperties>
</file>